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8.xml.rels" ContentType="application/vnd.openxmlformats-package.relationships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Start" sheetId="1" state="visible" r:id="rId3"/>
    <sheet name="Costi generali" sheetId="2" state="visible" r:id="rId4"/>
    <sheet name="Ore produttive" sheetId="3" state="visible" r:id="rId5"/>
    <sheet name="Tariffa oraria di calcolo" sheetId="4" state="visible" r:id="rId6"/>
    <sheet name="Margine di contribuzione" sheetId="5" state="visible" r:id="rId7"/>
    <sheet name="Prezzo minimo" sheetId="6" state="visible" r:id="rId8"/>
    <sheet name="Break-Even" sheetId="7" state="visible" r:id="rId9"/>
    <sheet name="Dashboard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<sst xmlns="http://schemas.openxmlformats.org/spreadsheetml/2006/main" count="231" uniqueCount="186">
  <si>
    <t xml:space="preserve">Haegent Kalkulations-Rechner für Handwerksbetriebe</t>
  </si>
  <si>
    <t xml:space="preserve">Calcola facilmente costi, costi generali, tariffa oraria di calcolo, margine di contribuzione, prezzo minimo e break-even.</t>
  </si>
  <si>
    <t xml:space="preserve">Come utilizzare questo modello</t>
  </si>
  <si>
    <t xml:space="preserve">1</t>
  </si>
  <si>
    <t xml:space="preserve">Inserisci innanzitutto i tuoi costi generali annuali.</t>
  </si>
  <si>
    <t xml:space="preserve">2</t>
  </si>
  <si>
    <t xml:space="preserve">Calcola quindi le tue ore produttive, ovvero fatturabili.</t>
  </si>
  <si>
    <t xml:space="preserve">3</t>
  </si>
  <si>
    <t xml:space="preserve">La tariffa oraria di calcolo viene determinata automaticamente in base ai costi, alle ore e ai ricarichi.</t>
  </si>
  <si>
    <t xml:space="preserve">4</t>
  </si>
  <si>
    <t xml:space="preserve">Utilizza il calcolatore dei preventivi per verificare il margine di contribuzione e la relativa percentuale.</t>
  </si>
  <si>
    <t xml:space="preserve">5</t>
  </si>
  <si>
    <t xml:space="preserve">Calcola infine il prezzo minimo e il punto di pareggio (break-even).</t>
  </si>
  <si>
    <t xml:space="preserve">Nota</t>
  </si>
  <si>
    <t xml:space="preserve">Tutte le celle evidenziate in giallo sono campi di inserimento. Le celle evidenziate in verde contengono i risultati.</t>
  </si>
  <si>
    <t xml:space="preserve">Importante</t>
  </si>
  <si>
    <t xml:space="preserve">Questo modello rappresenta uno strumento di orientamento e non sostituisce una consulenza fiscale o aziendale.</t>
  </si>
  <si>
    <t xml:space="preserve">Versione</t>
  </si>
  <si>
    <t xml:space="preserve">Calcolatore Haegent · Giugno 2026</t>
  </si>
  <si>
    <t xml:space="preserve">Fogli</t>
  </si>
  <si>
    <t xml:space="preserve">Scopo</t>
  </si>
  <si>
    <t xml:space="preserve">Costi generali</t>
  </si>
  <si>
    <t xml:space="preserve">Inserisci tutti i costi generali annuali e il compenso dell'imprenditore.</t>
  </si>
  <si>
    <t xml:space="preserve">Ore produttive</t>
  </si>
  <si>
    <t xml:space="preserve">Calcola i giorni lavorativi, le detrazioni e le ore fatturabili.</t>
  </si>
  <si>
    <t xml:space="preserve">Tariffa oraria di calcolo</t>
  </si>
  <si>
    <t xml:space="preserve">Calcola la tariffa oraria minima e il prezzo di vendita per ora.</t>
  </si>
  <si>
    <t xml:space="preserve">Margine di contribuzione</t>
  </si>
  <si>
    <t xml:space="preserve">Calcola il margine di contribuzione e la percentuale di margine di contribuzione di un ordine di esempio.</t>
  </si>
  <si>
    <t xml:space="preserve">Prezzo minimo</t>
  </si>
  <si>
    <t xml:space="preserve">Verifica il prezzo minimo di breve periodo e il prezzo minimo di lungo periodo.</t>
  </si>
  <si>
    <t xml:space="preserve">Break-Even</t>
  </si>
  <si>
    <t xml:space="preserve">Calcola l'obiettivo di fatturato e il numero di ordini necessario.</t>
  </si>
  <si>
    <t xml:space="preserve">Dashboard</t>
  </si>
  <si>
    <t xml:space="preserve">Riepilogo degli indicatori principali.</t>
  </si>
  <si>
    <t xml:space="preserve">1. Calcolare correttamente i costi generali</t>
  </si>
  <si>
    <t xml:space="preserve">Inserisci tutti i costi che non possono essere attribuiti direttamente a un singolo ordine.</t>
  </si>
  <si>
    <t xml:space="preserve">Costi generali annuali</t>
  </si>
  <si>
    <t xml:space="preserve">Voce di costo</t>
  </si>
  <si>
    <t xml:space="preserve">Importo annuo</t>
  </si>
  <si>
    <t xml:space="preserve">Officina / Magazzino / Ufficio</t>
  </si>
  <si>
    <t xml:space="preserve">Affitto, spese accessorie, magazzino</t>
  </si>
  <si>
    <t xml:space="preserve">Veicoli</t>
  </si>
  <si>
    <t xml:space="preserve">Leasing, assicurazione, carburante, manutenzione</t>
  </si>
  <si>
    <t xml:space="preserve">Assicurazioni</t>
  </si>
  <si>
    <t xml:space="preserve">Responsabilità civile aziendale, tutela legale, assicurazione del contenuto aziendale</t>
  </si>
  <si>
    <t xml:space="preserve">Consulente fiscale / Contabilità</t>
  </si>
  <si>
    <t xml:space="preserve">Consulenza continuativa e bilancio annuale</t>
  </si>
  <si>
    <t xml:space="preserve">Telefono &amp; Internet</t>
  </si>
  <si>
    <t xml:space="preserve">Comunicazione</t>
  </si>
  <si>
    <t xml:space="preserve">Software &amp; IT</t>
  </si>
  <si>
    <t xml:space="preserve">Software SaaS, dispositivi, licenze</t>
  </si>
  <si>
    <t xml:space="preserve">Pubblicità / Marketing</t>
  </si>
  <si>
    <t xml:space="preserve">Sito web, inserzioni pubblicitarie, materiale stampato</t>
  </si>
  <si>
    <t xml:space="preserve">Attrezzature / Macchinari (generali)</t>
  </si>
  <si>
    <t xml:space="preserve">Sostituzione, riparazione, manutenzione</t>
  </si>
  <si>
    <t xml:space="preserve">Altri costi</t>
  </si>
  <si>
    <t xml:space="preserve">Riserva per ulteriori costi generali</t>
  </si>
  <si>
    <t xml:space="preserve">Compenso figurativo dell'imprenditore</t>
  </si>
  <si>
    <t xml:space="preserve">Valore del proprio lavoro</t>
  </si>
  <si>
    <t xml:space="preserve">Totale costi generali annui</t>
  </si>
  <si>
    <t xml:space="preserve">Valori aggiuntivi</t>
  </si>
  <si>
    <t xml:space="preserve">Importo  </t>
  </si>
  <si>
    <t xml:space="preserve">Fatturato annuo previsto</t>
  </si>
  <si>
    <t xml:space="preserve">per il calcolo dell'incidenza dei costi generali</t>
  </si>
  <si>
    <t xml:space="preserve">Margine di utile desiderato</t>
  </si>
  <si>
    <t xml:space="preserve">p. es. 15 %</t>
  </si>
  <si>
    <t xml:space="preserve">Margine di sicurezza</t>
  </si>
  <si>
    <t xml:space="preserve">p. es. 5 %</t>
  </si>
  <si>
    <t xml:space="preserve">Incidenza dei costi generali sul fatturato</t>
  </si>
  <si>
    <t xml:space="preserve">2. Calcolare le ore produttive e fatturabili</t>
  </si>
  <si>
    <t xml:space="preserve">Non tutte le ore di lavoro possono essere fatturate al cliente. Questo foglio calcola le ore effettivamente fatturabili.</t>
  </si>
  <si>
    <t xml:space="preserve">Orario di lavoro annuo</t>
  </si>
  <si>
    <t xml:space="preserve">Voce</t>
  </si>
  <si>
    <t xml:space="preserve">Valore</t>
  </si>
  <si>
    <t xml:space="preserve">Giorni lavorativi annui</t>
  </si>
  <si>
    <t xml:space="preserve">di norma, al netto dei fine settimana</t>
  </si>
  <si>
    <t xml:space="preserve">Ore per giorno lavorativo</t>
  </si>
  <si>
    <t xml:space="preserve">p. es. 8 ore</t>
  </si>
  <si>
    <t xml:space="preserve">Giorni di ferie</t>
  </si>
  <si>
    <t xml:space="preserve">se non sono già stati detratti dai giorni lavorativi</t>
  </si>
  <si>
    <t xml:space="preserve">Giorni festivi</t>
  </si>
  <si>
    <t xml:space="preserve">Giorni di malattia</t>
  </si>
  <si>
    <t xml:space="preserve">Media</t>
  </si>
  <si>
    <t xml:space="preserve">Altri giorni di assenza</t>
  </si>
  <si>
    <t xml:space="preserve">Formazione, appuntamenti</t>
  </si>
  <si>
    <t xml:space="preserve">Fattore di produttività</t>
  </si>
  <si>
    <t xml:space="preserve">Percentuale del tempo effettivamente fatturabile</t>
  </si>
  <si>
    <t xml:space="preserve">Ore teoriche</t>
  </si>
  <si>
    <t xml:space="preserve">Ore non lavorabili</t>
  </si>
  <si>
    <t xml:space="preserve">Ore lavorative residue</t>
  </si>
  <si>
    <t xml:space="preserve">Ore fatturabili annue</t>
  </si>
  <si>
    <t xml:space="preserve">3. Calcolare la tariffa oraria di calcolo</t>
  </si>
  <si>
    <t xml:space="preserve">Calcola la tariffa oraria minima e il prezzo di vendita orario in base ai costi generali, ai costi del personale e ai ricarichi.</t>
  </si>
  <si>
    <t xml:space="preserve">Dati di input</t>
  </si>
  <si>
    <t xml:space="preserve">Costi annuali del personale</t>
  </si>
  <si>
    <t xml:space="preserve">inclusi gli oneri sociali</t>
  </si>
  <si>
    <t xml:space="preserve">Ore fatturabili</t>
  </si>
  <si>
    <t xml:space="preserve">automaticamente dal foglio "Ore produttive"</t>
  </si>
  <si>
    <t xml:space="preserve">Costi generali annui</t>
  </si>
  <si>
    <t xml:space="preserve">automaticamente dal foglio "Costi generali"</t>
  </si>
  <si>
    <t xml:space="preserve">Margine di utile</t>
  </si>
  <si>
    <t xml:space="preserve">dal foglio "Costi generali"</t>
  </si>
  <si>
    <t xml:space="preserve">Ricarico standard sul materiale</t>
  </si>
  <si>
    <t xml:space="preserve">opzionale per la vendita del materiale</t>
  </si>
  <si>
    <t xml:space="preserve">Arrotondamento all'euro intero</t>
  </si>
  <si>
    <t xml:space="preserve">1 = arrotonda all'euro intero</t>
  </si>
  <si>
    <t xml:space="preserve">Risultati</t>
  </si>
  <si>
    <t xml:space="preserve">Costo del personale per ora fatturabile</t>
  </si>
  <si>
    <t xml:space="preserve">Costi generali per ora fatturabile</t>
  </si>
  <si>
    <t xml:space="preserve">Costo orario minimo</t>
  </si>
  <si>
    <t xml:space="preserve">Ricarichi complessivi</t>
  </si>
  <si>
    <t xml:space="preserve">Tariffa oraria di calcolo (non arrotondata)</t>
  </si>
  <si>
    <t xml:space="preserve">Tariffa oraria di calcolo consigliata</t>
  </si>
  <si>
    <t xml:space="preserve">4. Calcolare il margine di contribuzione di un ordine   </t>
  </si>
  <si>
    <t xml:space="preserve">Verifica se un ordine genera un margine sufficiente a coprire i costi generali e a garantire l'utile.</t>
  </si>
  <si>
    <t xml:space="preserve">Dati dell'ordine</t>
  </si>
  <si>
    <t xml:space="preserve">Prezzo dell'offerta / Fatturato</t>
  </si>
  <si>
    <t xml:space="preserve">Netto</t>
  </si>
  <si>
    <t xml:space="preserve">Costo di acquisto del materiale</t>
  </si>
  <si>
    <t xml:space="preserve">Costi diretti del materiale</t>
  </si>
  <si>
    <t xml:space="preserve">Fremdleistungen</t>
  </si>
  <si>
    <t xml:space="preserve">Subappaltatori, ecc.</t>
  </si>
  <si>
    <t xml:space="preserve">Altri costi variabili</t>
  </si>
  <si>
    <t xml:space="preserve">Costi riferiti al progetto</t>
  </si>
  <si>
    <t xml:space="preserve">Ore di lavoro previste</t>
  </si>
  <si>
    <t xml:space="preserve">Ore di progetto fatturabili</t>
  </si>
  <si>
    <t xml:space="preserve">dal foglio "Tariffa oraria di calcolo"</t>
  </si>
  <si>
    <t xml:space="preserve">Costi variabili totali</t>
  </si>
  <si>
    <t xml:space="preserve">automatico</t>
  </si>
  <si>
    <t xml:space="preserve">Deckungsbeitrag</t>
  </si>
  <si>
    <t xml:space="preserve">Deckungsbeitragsquote</t>
  </si>
  <si>
    <t xml:space="preserve">Valutazione</t>
  </si>
  <si>
    <t xml:space="preserve">Soglia di allerta del margine di contribuzione (%)</t>
  </si>
  <si>
    <t xml:space="preserve">Soglia critica del margine di contribuzione (%)</t>
  </si>
  <si>
    <t xml:space="preserve">Stato</t>
  </si>
  <si>
    <t xml:space="preserve">5. Calcolare il prezzo minimo</t>
  </si>
  <si>
    <t xml:space="preserve">Determina il prezzo minimo di breve e lungo periodo e valuta un prezzo offerto al cliente.</t>
  </si>
  <si>
    <t xml:space="preserve">Dati della valutazione dell'ordine</t>
  </si>
  <si>
    <t xml:space="preserve">Costi variabili</t>
  </si>
  <si>
    <t xml:space="preserve">Materiale + prestazioni di terzi + costi diretti</t>
  </si>
  <si>
    <t xml:space="preserve">dal foglio "Margine di contribuzione"</t>
  </si>
  <si>
    <t xml:space="preserve">Costo orario interno</t>
  </si>
  <si>
    <t xml:space="preserve">Costi diretti della manodopera</t>
  </si>
  <si>
    <t xml:space="preserve">Ore di lavoro × costo orario interno</t>
  </si>
  <si>
    <t xml:space="preserve">Quota dei costi generali</t>
  </si>
  <si>
    <t xml:space="preserve">Stimata o derivata dalla contabilità analitica</t>
  </si>
  <si>
    <t xml:space="preserve">Obiettivo di utile</t>
  </si>
  <si>
    <t xml:space="preserve">Utile desiderato</t>
  </si>
  <si>
    <t xml:space="preserve">Prezzo minimo di breve periodo</t>
  </si>
  <si>
    <t xml:space="preserve">copre i costi variabili</t>
  </si>
  <si>
    <t xml:space="preserve">Prezzo minimo di lungo periodo</t>
  </si>
  <si>
    <t xml:space="preserve">copre i costi + l'obiettivo di utile</t>
  </si>
  <si>
    <t xml:space="preserve">Verifica il prezzo al cliente</t>
  </si>
  <si>
    <t xml:space="preserve">Prezzo offerto al cliente</t>
  </si>
  <si>
    <t xml:space="preserve">Distanza dal prezzo minimo di lungo periodo</t>
  </si>
  <si>
    <t xml:space="preserve">6. Calcolare break-even e obiettivi   </t>
  </si>
  <si>
    <t xml:space="preserve">Calcola il punto di pareggio, gli ordini necessari e gli obiettivi mensili.</t>
  </si>
  <si>
    <t xml:space="preserve">Costi fissi annui</t>
  </si>
  <si>
    <t xml:space="preserve">Percentuale media del margine di contribuzione</t>
  </si>
  <si>
    <t xml:space="preserve">dal foglio "Valutazione dell'ordine"</t>
  </si>
  <si>
    <t xml:space="preserve">Valore medio della commessa</t>
  </si>
  <si>
    <t xml:space="preserve">Fatturato annuo obiettivo</t>
  </si>
  <si>
    <t xml:space="preserve">Valore pianificato</t>
  </si>
  <si>
    <t xml:space="preserve">Utile obiettivo</t>
  </si>
  <si>
    <t xml:space="preserve">Automatico</t>
  </si>
  <si>
    <t xml:space="preserve">Margine di sicurezza rispetto al break-even</t>
  </si>
  <si>
    <t xml:space="preserve">Fatturato annuo di break-even</t>
  </si>
  <si>
    <t xml:space="preserve">Fatturato mensile di break-even</t>
  </si>
  <si>
    <t xml:space="preserve">Numero di ordini necessari all'anno</t>
  </si>
  <si>
    <t xml:space="preserve">Numero di ordini necessari al mese</t>
  </si>
  <si>
    <t xml:space="preserve">Fatturato obiettivo mensile</t>
  </si>
  <si>
    <t xml:space="preserve">Dashboard · Calcolatore Haegent per la determinazione dei costi e dei margini</t>
  </si>
  <si>
    <t xml:space="preserve">Indicatori principali da tutti i fogli. Modifica i dati di input nei rispettivi fogli.</t>
  </si>
  <si>
    <t xml:space="preserve">Indicatore</t>
  </si>
  <si>
    <t xml:space="preserve">Fonte</t>
  </si>
  <si>
    <t xml:space="preserve">Livello di fatturato</t>
  </si>
  <si>
    <t xml:space="preserve">Importo</t>
  </si>
  <si>
    <t xml:space="preserve">Zona di perdita</t>
  </si>
  <si>
    <t xml:space="preserve">Punto di pareggio</t>
  </si>
  <si>
    <t xml:space="preserve">Fatturato obiettivo</t>
  </si>
  <si>
    <t xml:space="preserve">Percentuale del margine di contribuzione</t>
  </si>
  <si>
    <t xml:space="preserve">Stato del margine di contribuzione</t>
  </si>
  <si>
    <t xml:space="preserve">Break-even annuo del fatturato</t>
  </si>
  <si>
    <t xml:space="preserve">Numero di ordini necessari / anno</t>
  </si>
  <si>
    <t xml:space="preserve">Il modello utilizza calcoli aziendali semplificati. Per questioni fiscali o legali, rivolgiti al tuo consulente fiscale.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</si>
</sst>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&quot; €&quot;"/>
    <numFmt numFmtId="166" formatCode="0%"/>
    <numFmt numFmtId="167" formatCode="0.0%"/>
    <numFmt numFmtId="168" formatCode="#,##0&quot; h&quot;"/>
    <numFmt numFmtId="169" formatCode="#,##0.00&quot; €&quot;"/>
    <numFmt numFmtId="170" formatCode="#,##0.0&quot; h&quot;"/>
    <numFmt numFmtId="171" formatCode="#,##0.0"/>
    <numFmt numFmtId="172" formatCode="#,##0.00&quot; h&quot;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0"/>
      <charset val="1"/>
    </font>
    <font>
      <b val="true"/>
      <sz val="16"/>
      <color rgb="FFF7F7F7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12"/>
      <color rgb="FFF0E9DF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1"/>
      <color rgb="FF0E0E0E"/>
      <name val="Calibri"/>
      <family val="0"/>
      <charset val="1"/>
    </font>
    <font>
      <sz val="11"/>
      <name val="Calibri"/>
      <family val="0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E0E0E"/>
        <bgColor rgb="FF1B1B1B"/>
      </patternFill>
    </fill>
    <fill>
      <patternFill patternType="solid">
        <fgColor rgb="FF1B1B1B"/>
        <bgColor rgb="FF0E0E0E"/>
      </patternFill>
    </fill>
    <fill>
      <patternFill patternType="solid">
        <fgColor rgb="FFEFEFEF"/>
        <bgColor rgb="FFF3F3F3"/>
      </patternFill>
    </fill>
    <fill>
      <patternFill patternType="solid">
        <fgColor rgb="FFC6A04F"/>
        <bgColor rgb="FFFF9900"/>
      </patternFill>
    </fill>
    <fill>
      <patternFill patternType="solid">
        <fgColor rgb="FFF3F3F3"/>
        <bgColor rgb="FFF7F7F7"/>
      </patternFill>
    </fill>
    <fill>
      <patternFill patternType="solid">
        <fgColor rgb="FFFFF8E1"/>
        <bgColor rgb="FFFFF2CC"/>
      </patternFill>
    </fill>
    <fill>
      <patternFill patternType="solid">
        <fgColor rgb="FFE8F5E9"/>
        <bgColor rgb="FFEFEFEF"/>
      </patternFill>
    </fill>
    <fill>
      <patternFill patternType="solid">
        <fgColor rgb="FFE8F2A1"/>
        <bgColor rgb="FFFFF2CC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3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4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9" fillId="5" borderId="0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6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7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8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7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7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8" fontId="4" fillId="9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9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9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4" fillId="7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0" fontId="4" fillId="7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4" fillId="0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1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5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8" fillId="8" borderId="0" xfId="2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" fillId="7" borderId="0" xfId="2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dxfs count="9">
    <dxf>
      <fill>
        <patternFill patternType="solid">
          <fgColor rgb="FFC6A04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E0E0E"/>
          <bgColor rgb="FF000000"/>
        </patternFill>
      </fill>
    </dxf>
    <dxf>
      <fill>
        <patternFill patternType="solid">
          <fgColor rgb="FFFFF8E1"/>
          <bgColor rgb="FF000000"/>
        </patternFill>
      </fill>
    </dxf>
    <dxf>
      <fill>
        <patternFill patternType="solid">
          <fgColor rgb="FFF3F3F3"/>
          <bgColor rgb="FF000000"/>
        </patternFill>
      </fill>
    </dxf>
    <dxf>
      <fill>
        <patternFill patternType="solid">
          <fgColor rgb="FFE8F5E9"/>
          <bgColor rgb="FF000000"/>
        </patternFill>
      </fill>
    </dxf>
    <dxf>
      <font>
        <b val="1"/>
      </font>
      <fill>
        <patternFill>
          <bgColor rgb="FFF4CCCC"/>
        </patternFill>
      </fill>
    </dxf>
    <dxf>
      <font>
        <b val="1"/>
      </font>
      <fill>
        <patternFill>
          <bgColor rgb="FFFFF2CC"/>
        </patternFill>
      </fill>
    </dxf>
    <dxf>
      <font>
        <b val="1"/>
      </font>
      <fill>
        <patternFill>
          <bgColor rgb="FFD9EAD3"/>
        </patternFill>
      </fill>
    </dxf>
  </dxfs>
  <colors>
    <indexedColors>
      <rgbColor rgb="FF000000"/>
      <rgbColor rgb="FFF7F7F7"/>
      <rgbColor rgb="FFFF0000"/>
      <rgbColor rgb="FF00FF00"/>
      <rgbColor rgb="FF0000FF"/>
      <rgbColor rgb="FFFFF2CC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CCCCC"/>
      <rgbColor rgb="FF8B8B8B"/>
      <rgbColor rgb="FF9999FF"/>
      <rgbColor rgb="FF993366"/>
      <rgbColor rgb="FFFFF8E1"/>
      <rgbColor rgb="FFE8F5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D9EAD3"/>
      <rgbColor rgb="FFE8F2A1"/>
      <rgbColor rgb="FFF0E9DF"/>
      <rgbColor rgb="FFF3F3F3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666666"/>
      <rgbColor rgb="FFC6A04F"/>
      <rgbColor rgb="FF003366"/>
      <rgbColor rgb="FF339966"/>
      <rgbColor rgb="FF0E0E0E"/>
      <rgbColor rgb="FF333300"/>
      <rgbColor rgb="FF993300"/>
      <rgbColor rgb="FF993366"/>
      <rgbColor rgb="FF333399"/>
      <rgbColor rgb="FF1B1B1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  <a:ea typeface="Calibri"/>
              </a:rPr>
              <a:t>Break-even e fatturato obiettivo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"Betrag"</c:f>
              <c:strCache>
                <c:ptCount val="1"/>
                <c:pt idx="0">
                  <c:v>Betrag</c:v>
                </c:pt>
              </c:strCache>
            </c:strRef>
          </c:tx>
          <c:spPr>
            <a:solidFill>
              <a:srgbClr val="156082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  <a:ea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Dashboard!$F$5:$F$8</c:f>
              <c:strCache>
                <c:ptCount val="4"/>
                <c:pt idx="0">
                  <c:v>Zona di perdita</c:v>
                </c:pt>
                <c:pt idx="1">
                  <c:v>Punto di pareggio</c:v>
                </c:pt>
                <c:pt idx="2">
                  <c:v>Fatturato obiettivo</c:v>
                </c:pt>
                <c:pt idx="3">
                  <c:v>Margine di sicurezza</c:v>
                </c:pt>
              </c:strCache>
            </c:strRef>
          </c:cat>
          <c:val>
            <c:numRef>
              <c:f>Dashboard!$G$5:$G$8</c:f>
              <c:numCache>
                <c:formatCode>#,##0" €"</c:formatCode>
                <c:ptCount val="4"/>
                <c:pt idx="0">
                  <c:v>78928.5714285714</c:v>
                </c:pt>
                <c:pt idx="1">
                  <c:v>92857.1428571429</c:v>
                </c:pt>
                <c:pt idx="2">
                  <c:v>250000</c:v>
                </c:pt>
                <c:pt idx="3">
                  <c:v>157142.857142857</c:v>
                </c:pt>
              </c:numCache>
            </c:numRef>
          </c:val>
        </c:ser>
        <c:gapWidth val="150"/>
        <c:overlap val="0"/>
        <c:axId val="54743666"/>
        <c:axId val="2158536"/>
      </c:barChart>
      <c:catAx>
        <c:axId val="54743666"/>
        <c:scaling>
          <c:orientation val="minMax"/>
        </c:scaling>
        <c:delete val="0"/>
        <c:axPos val="b"/>
        <c:majorGridlines>
          <c:spPr>
            <a:ln w="9360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2158536"/>
        <c:crosses val="autoZero"/>
        <c:auto val="1"/>
        <c:lblAlgn val="ctr"/>
        <c:lblOffset val="100"/>
        <c:noMultiLvlLbl val="0"/>
      </c:catAx>
      <c:valAx>
        <c:axId val="2158536"/>
        <c:scaling>
          <c:orientation val="minMax"/>
        </c:scaling>
        <c:delete val="0"/>
        <c:axPos val="l"/>
        <c:majorGridlines>
          <c:spPr>
            <a:ln w="9360">
              <a:solidFill>
                <a:srgbClr val="cccccc"/>
              </a:solidFill>
              <a:prstDash val="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60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  <a:ea typeface="Calibri"/>
              </a:defRPr>
            </a:pPr>
          </a:p>
        </c:txPr>
        <c:crossAx val="5474366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9</xdr:row>
      <xdr:rowOff>0</xdr:rowOff>
    </xdr:from>
    <xdr:to>
      <xdr:col>10</xdr:col>
      <xdr:colOff>610560</xdr:colOff>
      <xdr:row>24</xdr:row>
      <xdr:rowOff>189360</xdr:rowOff>
    </xdr:to>
    <xdr:graphicFrame>
      <xdr:nvGraphicFramePr>
        <xdr:cNvPr id="0" name="Chart"/>
        <xdr:cNvGraphicFramePr/>
      </xdr:nvGraphicFramePr>
      <xdr:xfrm>
        <a:off x="7800840" y="2209680"/>
        <a:ext cx="5546520" cy="3135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blDashboard" displayName="TblDashboard" ref="A4:D12" headerRowCount="1" totalsRowCount="0" totalsRowShown="0">
  <tableColumns count="4">
    <tableColumn id="1" name="Indicatore"/>
    <tableColumn id="2" name="Valore"/>
    <tableColumn id="3" name="Valutazione"/>
    <tableColumn id="4" name="Fonte"/>
  </tableColumns>
</table>
</file>

<file path=xl/tables/table2.xml><?xml version="1.0" encoding="utf-8"?>
<table xmlns="http://schemas.openxmlformats.org/spreadsheetml/2006/main" id="2" name="TblGemeinkosten" displayName="TblGemeinkosten" ref="A5:C15" headerRowCount="1" totalsRowCount="0" totalsRowShown="0">
  <tableColumns count="3">
    <tableColumn id="1" name="Voce di costo"/>
    <tableColumn id="2" name="Importo annuo"/>
    <tableColumn id="3" name="Nota"/>
  </tableColumns>
</table>
</file>

<file path=xl/tables/table3.xml><?xml version="1.0" encoding="utf-8"?>
<table xmlns="http://schemas.openxmlformats.org/spreadsheetml/2006/main" id="3" name="TblProduktiveStunden" displayName="TblProduktiveStunden" ref="A5:C12" headerRowCount="1" totalsRowCount="0" totalsRowShown="0">
  <tableColumns count="3">
    <tableColumn id="1" name="Voce"/>
    <tableColumn id="2" name="Valore"/>
    <tableColumn id="3" name="Nota"/>
  </tableColumns>
</table>
</file>

<file path=xl/theme/theme1.xml><?xml version="1.0" encoding="utf-8"?>
<a:theme xmlns:a="http://schemas.openxmlformats.org/drawingml/2006/main" xmlns:r="http://schemas.openxmlformats.org/officeDocument/2006/relationships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90"/>
  </cols>
  <sheetData>
    <row r="1" customFormat="false" ht="2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32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</row>
    <row r="6" customFormat="false" ht="15" hidden="false" customHeight="false" outlineLevel="0" collapsed="false">
      <c r="A6" s="6" t="s">
        <v>3</v>
      </c>
      <c r="B6" s="7" t="s">
        <v>4</v>
      </c>
      <c r="C6" s="4"/>
      <c r="D6" s="4"/>
      <c r="E6" s="4"/>
      <c r="F6" s="4"/>
      <c r="G6" s="4"/>
      <c r="H6" s="4"/>
    </row>
    <row r="7" customFormat="false" ht="15" hidden="false" customHeight="false" outlineLevel="0" collapsed="false">
      <c r="A7" s="6" t="s">
        <v>5</v>
      </c>
      <c r="B7" s="7" t="s">
        <v>6</v>
      </c>
      <c r="C7" s="4"/>
      <c r="D7" s="4"/>
      <c r="E7" s="4"/>
      <c r="F7" s="4"/>
      <c r="G7" s="4"/>
      <c r="H7" s="4"/>
    </row>
    <row r="8" customFormat="false" ht="15" hidden="false" customHeight="false" outlineLevel="0" collapsed="false">
      <c r="A8" s="6" t="s">
        <v>7</v>
      </c>
      <c r="B8" s="7" t="s">
        <v>8</v>
      </c>
      <c r="C8" s="4"/>
      <c r="D8" s="4"/>
      <c r="E8" s="4"/>
      <c r="F8" s="4"/>
      <c r="G8" s="4"/>
      <c r="H8" s="4"/>
    </row>
    <row r="9" customFormat="false" ht="15" hidden="false" customHeight="false" outlineLevel="0" collapsed="false">
      <c r="A9" s="6" t="s">
        <v>9</v>
      </c>
      <c r="B9" s="7" t="s">
        <v>10</v>
      </c>
      <c r="C9" s="4"/>
      <c r="D9" s="4"/>
      <c r="E9" s="4"/>
      <c r="F9" s="4"/>
      <c r="G9" s="4"/>
      <c r="H9" s="4"/>
    </row>
    <row r="10" customFormat="false" ht="15" hidden="false" customHeight="false" outlineLevel="0" collapsed="false">
      <c r="A10" s="6" t="s">
        <v>11</v>
      </c>
      <c r="B10" s="7" t="s">
        <v>12</v>
      </c>
      <c r="C10" s="4"/>
      <c r="D10" s="4"/>
      <c r="E10" s="4"/>
      <c r="F10" s="4"/>
      <c r="G10" s="4"/>
      <c r="H10" s="4"/>
    </row>
    <row r="11" customFormat="false" ht="23.85" hidden="false" customHeight="false" outlineLevel="0" collapsed="false">
      <c r="A11" s="6" t="s">
        <v>13</v>
      </c>
      <c r="B11" s="7" t="s">
        <v>14</v>
      </c>
      <c r="C11" s="4"/>
      <c r="D11" s="4"/>
      <c r="E11" s="4"/>
      <c r="F11" s="4"/>
      <c r="G11" s="4"/>
      <c r="H11" s="4"/>
    </row>
    <row r="12" customFormat="false" ht="23.85" hidden="false" customHeight="false" outlineLevel="0" collapsed="false">
      <c r="A12" s="6" t="s">
        <v>15</v>
      </c>
      <c r="B12" s="7" t="s">
        <v>16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A13" s="6" t="s">
        <v>17</v>
      </c>
      <c r="B13" s="7" t="s">
        <v>18</v>
      </c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</row>
    <row r="16" customFormat="false" ht="24" hidden="false" customHeight="true" outlineLevel="0" collapsed="false">
      <c r="A16" s="8" t="s">
        <v>19</v>
      </c>
      <c r="B16" s="8" t="s">
        <v>20</v>
      </c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9" t="s">
        <v>21</v>
      </c>
      <c r="B17" s="7" t="s">
        <v>22</v>
      </c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9" t="s">
        <v>23</v>
      </c>
      <c r="B18" s="7" t="s">
        <v>24</v>
      </c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9" t="s">
        <v>25</v>
      </c>
      <c r="B19" s="7" t="s">
        <v>26</v>
      </c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9" t="s">
        <v>27</v>
      </c>
      <c r="B20" s="7" t="s">
        <v>28</v>
      </c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9" t="s">
        <v>29</v>
      </c>
      <c r="B21" s="7" t="s">
        <v>30</v>
      </c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9" t="s">
        <v>31</v>
      </c>
      <c r="B22" s="7" t="s">
        <v>32</v>
      </c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9" t="s">
        <v>33</v>
      </c>
      <c r="B23" s="7" t="s">
        <v>34</v>
      </c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3">
    <mergeCell ref="A1:H1"/>
    <mergeCell ref="A2:H2"/>
    <mergeCell ref="A4:H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4" activeCellId="0" sqref="A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8"/>
    <col collapsed="false" customWidth="true" hidden="false" outlineLevel="0" max="3" min="3" style="1" width="50"/>
  </cols>
  <sheetData>
    <row r="1" customFormat="false" ht="28" hidden="false" customHeight="true" outlineLevel="0" collapsed="false">
      <c r="A1" s="2" t="s">
        <v>35</v>
      </c>
      <c r="B1" s="2"/>
      <c r="C1" s="2"/>
      <c r="D1" s="2"/>
      <c r="E1" s="2"/>
      <c r="F1" s="2"/>
      <c r="G1" s="4"/>
      <c r="H1" s="4"/>
    </row>
    <row r="2" customFormat="false" ht="32" hidden="false" customHeight="true" outlineLevel="0" collapsed="false">
      <c r="A2" s="3" t="s">
        <v>36</v>
      </c>
      <c r="B2" s="3"/>
      <c r="C2" s="3"/>
      <c r="D2" s="3"/>
      <c r="E2" s="3"/>
      <c r="F2" s="3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37</v>
      </c>
      <c r="B4" s="5"/>
      <c r="C4" s="5"/>
      <c r="D4" s="5"/>
      <c r="E4" s="5"/>
      <c r="F4" s="5"/>
      <c r="G4" s="4"/>
      <c r="H4" s="4"/>
    </row>
    <row r="5" customFormat="false" ht="24" hidden="false" customHeight="true" outlineLevel="0" collapsed="false">
      <c r="A5" s="8" t="s">
        <v>38</v>
      </c>
      <c r="B5" s="8" t="s">
        <v>39</v>
      </c>
      <c r="C5" s="8" t="s">
        <v>13</v>
      </c>
      <c r="D5" s="4"/>
      <c r="E5" s="4"/>
      <c r="F5" s="4"/>
      <c r="G5" s="4"/>
      <c r="H5" s="4"/>
    </row>
    <row r="6" customFormat="false" ht="15" hidden="false" customHeight="false" outlineLevel="0" collapsed="false">
      <c r="A6" s="7" t="s">
        <v>40</v>
      </c>
      <c r="B6" s="10" t="n">
        <v>6000</v>
      </c>
      <c r="C6" s="7" t="s">
        <v>41</v>
      </c>
      <c r="D6" s="4"/>
      <c r="E6" s="4"/>
      <c r="F6" s="4"/>
      <c r="G6" s="4"/>
      <c r="H6" s="4"/>
    </row>
    <row r="7" customFormat="false" ht="15" hidden="false" customHeight="false" outlineLevel="0" collapsed="false">
      <c r="A7" s="7" t="s">
        <v>42</v>
      </c>
      <c r="B7" s="10" t="n">
        <v>7200</v>
      </c>
      <c r="C7" s="7" t="s">
        <v>43</v>
      </c>
      <c r="D7" s="4"/>
      <c r="E7" s="4"/>
      <c r="F7" s="4"/>
      <c r="G7" s="4"/>
      <c r="H7" s="4"/>
    </row>
    <row r="8" customFormat="false" ht="23.85" hidden="false" customHeight="false" outlineLevel="0" collapsed="false">
      <c r="A8" s="7" t="s">
        <v>44</v>
      </c>
      <c r="B8" s="10" t="n">
        <v>2400</v>
      </c>
      <c r="C8" s="7" t="s">
        <v>45</v>
      </c>
      <c r="D8" s="4"/>
      <c r="E8" s="4"/>
      <c r="F8" s="4"/>
      <c r="G8" s="4"/>
      <c r="H8" s="4"/>
    </row>
    <row r="9" customFormat="false" ht="15" hidden="false" customHeight="false" outlineLevel="0" collapsed="false">
      <c r="A9" s="7" t="s">
        <v>46</v>
      </c>
      <c r="B9" s="10" t="n">
        <v>1800</v>
      </c>
      <c r="C9" s="7" t="s">
        <v>47</v>
      </c>
      <c r="D9" s="4"/>
      <c r="E9" s="4"/>
      <c r="F9" s="4"/>
      <c r="G9" s="4"/>
      <c r="H9" s="4"/>
    </row>
    <row r="10" customFormat="false" ht="15" hidden="false" customHeight="false" outlineLevel="0" collapsed="false">
      <c r="A10" s="7" t="s">
        <v>48</v>
      </c>
      <c r="B10" s="10" t="n">
        <v>600</v>
      </c>
      <c r="C10" s="7" t="s">
        <v>49</v>
      </c>
      <c r="D10" s="4"/>
      <c r="E10" s="4"/>
      <c r="F10" s="4"/>
      <c r="G10" s="4"/>
      <c r="H10" s="4"/>
    </row>
    <row r="11" customFormat="false" ht="15" hidden="false" customHeight="false" outlineLevel="0" collapsed="false">
      <c r="A11" s="7" t="s">
        <v>50</v>
      </c>
      <c r="B11" s="10" t="n">
        <v>600</v>
      </c>
      <c r="C11" s="7" t="s">
        <v>51</v>
      </c>
      <c r="D11" s="4"/>
      <c r="E11" s="4"/>
      <c r="F11" s="4"/>
      <c r="G11" s="4"/>
      <c r="H11" s="4"/>
    </row>
    <row r="12" customFormat="false" ht="15" hidden="false" customHeight="false" outlineLevel="0" collapsed="false">
      <c r="A12" s="7" t="s">
        <v>52</v>
      </c>
      <c r="B12" s="10" t="n">
        <v>1200</v>
      </c>
      <c r="C12" s="7" t="s">
        <v>53</v>
      </c>
      <c r="D12" s="4"/>
      <c r="E12" s="4"/>
      <c r="F12" s="4"/>
      <c r="G12" s="4"/>
      <c r="H12" s="4"/>
    </row>
    <row r="13" customFormat="false" ht="15" hidden="false" customHeight="false" outlineLevel="0" collapsed="false">
      <c r="A13" s="7" t="s">
        <v>54</v>
      </c>
      <c r="B13" s="10" t="n">
        <v>1500</v>
      </c>
      <c r="C13" s="7" t="s">
        <v>55</v>
      </c>
      <c r="D13" s="4"/>
      <c r="E13" s="4"/>
      <c r="F13" s="4"/>
      <c r="G13" s="4"/>
      <c r="H13" s="4"/>
    </row>
    <row r="14" customFormat="false" ht="15" hidden="false" customHeight="false" outlineLevel="0" collapsed="false">
      <c r="A14" s="7" t="s">
        <v>56</v>
      </c>
      <c r="B14" s="10" t="n">
        <v>1700</v>
      </c>
      <c r="C14" s="7" t="s">
        <v>57</v>
      </c>
      <c r="D14" s="4"/>
      <c r="E14" s="4"/>
      <c r="F14" s="4"/>
      <c r="G14" s="4"/>
      <c r="H14" s="4"/>
    </row>
    <row r="15" customFormat="false" ht="23.85" hidden="false" customHeight="false" outlineLevel="0" collapsed="false">
      <c r="A15" s="7" t="s">
        <v>58</v>
      </c>
      <c r="B15" s="10" t="n">
        <v>42000</v>
      </c>
      <c r="C15" s="7" t="s">
        <v>59</v>
      </c>
      <c r="D15" s="4"/>
      <c r="E15" s="4"/>
      <c r="F15" s="4"/>
      <c r="G15" s="4"/>
      <c r="H15" s="4"/>
    </row>
    <row r="16" customFormat="false" ht="15" hidden="false" customHeight="false" outlineLevel="0" collapsed="false">
      <c r="A16" s="4"/>
      <c r="B16" s="11"/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12" t="s">
        <v>60</v>
      </c>
      <c r="B17" s="13" t="n">
        <f aca="false">SUM(B6:B15)</f>
        <v>65000</v>
      </c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</row>
    <row r="19" customFormat="false" ht="24" hidden="false" customHeight="true" outlineLevel="0" collapsed="false">
      <c r="A19" s="8" t="s">
        <v>61</v>
      </c>
      <c r="B19" s="8" t="s">
        <v>62</v>
      </c>
      <c r="C19" s="8" t="s">
        <v>13</v>
      </c>
      <c r="D19" s="4"/>
      <c r="E19" s="4"/>
      <c r="F19" s="4"/>
      <c r="G19" s="4"/>
      <c r="H19" s="4"/>
    </row>
    <row r="20" customFormat="false" ht="15" hidden="false" customHeight="false" outlineLevel="0" collapsed="false">
      <c r="A20" s="7" t="s">
        <v>63</v>
      </c>
      <c r="B20" s="10" t="n">
        <v>250000</v>
      </c>
      <c r="C20" s="7" t="s">
        <v>64</v>
      </c>
      <c r="D20" s="4"/>
      <c r="E20" s="4"/>
      <c r="F20" s="4"/>
      <c r="G20" s="4"/>
      <c r="H20" s="4"/>
    </row>
    <row r="21" customFormat="false" ht="15" hidden="false" customHeight="false" outlineLevel="0" collapsed="false">
      <c r="A21" s="7" t="s">
        <v>65</v>
      </c>
      <c r="B21" s="14" t="n">
        <v>0.15</v>
      </c>
      <c r="C21" s="7" t="s">
        <v>66</v>
      </c>
      <c r="D21" s="4"/>
      <c r="E21" s="4"/>
      <c r="F21" s="4"/>
      <c r="G21" s="4"/>
      <c r="H21" s="4"/>
    </row>
    <row r="22" customFormat="false" ht="15" hidden="false" customHeight="false" outlineLevel="0" collapsed="false">
      <c r="A22" s="7" t="s">
        <v>67</v>
      </c>
      <c r="B22" s="14" t="n">
        <v>0.05</v>
      </c>
      <c r="C22" s="7" t="s">
        <v>68</v>
      </c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23.85" hidden="false" customHeight="false" outlineLevel="0" collapsed="false">
      <c r="A24" s="12" t="s">
        <v>69</v>
      </c>
      <c r="B24" s="15" t="n">
        <f aca="false">IF(B20=0,0,B17/B20)</f>
        <v>0.26</v>
      </c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3">
    <mergeCell ref="A1:F1"/>
    <mergeCell ref="A2:F2"/>
    <mergeCell ref="A4:F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7" activeCellId="0" sqref="B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8"/>
    <col collapsed="false" customWidth="true" hidden="false" outlineLevel="0" max="3" min="3" style="1" width="50"/>
  </cols>
  <sheetData>
    <row r="1" customFormat="false" ht="28" hidden="false" customHeight="true" outlineLevel="0" collapsed="false">
      <c r="A1" s="2" t="s">
        <v>70</v>
      </c>
      <c r="B1" s="2"/>
      <c r="C1" s="2"/>
      <c r="D1" s="2"/>
      <c r="E1" s="2"/>
      <c r="F1" s="2"/>
      <c r="G1" s="4"/>
      <c r="H1" s="4"/>
    </row>
    <row r="2" customFormat="false" ht="32" hidden="false" customHeight="true" outlineLevel="0" collapsed="false">
      <c r="A2" s="3" t="s">
        <v>71</v>
      </c>
      <c r="B2" s="3"/>
      <c r="C2" s="3"/>
      <c r="D2" s="3"/>
      <c r="E2" s="3"/>
      <c r="F2" s="3"/>
      <c r="G2" s="4"/>
      <c r="H2" s="4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72</v>
      </c>
      <c r="B4" s="5"/>
      <c r="C4" s="5"/>
      <c r="D4" s="5"/>
      <c r="E4" s="5"/>
      <c r="F4" s="5"/>
      <c r="G4" s="4"/>
      <c r="H4" s="4"/>
    </row>
    <row r="5" customFormat="false" ht="24" hidden="false" customHeight="true" outlineLevel="0" collapsed="false">
      <c r="A5" s="8" t="s">
        <v>73</v>
      </c>
      <c r="B5" s="8" t="s">
        <v>74</v>
      </c>
      <c r="C5" s="8" t="s">
        <v>13</v>
      </c>
      <c r="D5" s="4"/>
      <c r="E5" s="4"/>
      <c r="F5" s="4"/>
      <c r="G5" s="4"/>
      <c r="H5" s="4"/>
    </row>
    <row r="6" customFormat="false" ht="15" hidden="false" customHeight="false" outlineLevel="0" collapsed="false">
      <c r="A6" s="7" t="s">
        <v>75</v>
      </c>
      <c r="B6" s="16" t="n">
        <v>220</v>
      </c>
      <c r="C6" s="7" t="s">
        <v>76</v>
      </c>
      <c r="D6" s="4"/>
      <c r="E6" s="4"/>
      <c r="F6" s="4"/>
      <c r="G6" s="4"/>
      <c r="H6" s="4"/>
    </row>
    <row r="7" customFormat="false" ht="15" hidden="false" customHeight="false" outlineLevel="0" collapsed="false">
      <c r="A7" s="7" t="s">
        <v>77</v>
      </c>
      <c r="B7" s="16" t="n">
        <v>8</v>
      </c>
      <c r="C7" s="7" t="s">
        <v>78</v>
      </c>
      <c r="D7" s="4"/>
      <c r="E7" s="4"/>
      <c r="F7" s="4"/>
      <c r="G7" s="4"/>
      <c r="H7" s="4"/>
    </row>
    <row r="8" customFormat="false" ht="15" hidden="false" customHeight="false" outlineLevel="0" collapsed="false">
      <c r="A8" s="7" t="s">
        <v>79</v>
      </c>
      <c r="B8" s="16" t="n">
        <v>30</v>
      </c>
      <c r="C8" s="7" t="s">
        <v>80</v>
      </c>
      <c r="D8" s="4"/>
      <c r="E8" s="4"/>
      <c r="F8" s="4"/>
      <c r="G8" s="4"/>
      <c r="H8" s="4"/>
    </row>
    <row r="9" customFormat="false" ht="15" hidden="false" customHeight="false" outlineLevel="0" collapsed="false">
      <c r="A9" s="7" t="s">
        <v>81</v>
      </c>
      <c r="B9" s="16" t="n">
        <v>10</v>
      </c>
      <c r="C9" s="7" t="s">
        <v>80</v>
      </c>
      <c r="D9" s="4"/>
      <c r="E9" s="4"/>
      <c r="F9" s="4"/>
      <c r="G9" s="4"/>
      <c r="H9" s="4"/>
    </row>
    <row r="10" customFormat="false" ht="15" hidden="false" customHeight="false" outlineLevel="0" collapsed="false">
      <c r="A10" s="7" t="s">
        <v>82</v>
      </c>
      <c r="B10" s="16" t="n">
        <v>8</v>
      </c>
      <c r="C10" s="7" t="s">
        <v>83</v>
      </c>
      <c r="D10" s="4"/>
      <c r="E10" s="4"/>
      <c r="F10" s="4"/>
      <c r="G10" s="4"/>
      <c r="H10" s="4"/>
    </row>
    <row r="11" customFormat="false" ht="15" hidden="false" customHeight="false" outlineLevel="0" collapsed="false">
      <c r="A11" s="7" t="s">
        <v>84</v>
      </c>
      <c r="B11" s="16" t="n">
        <v>5</v>
      </c>
      <c r="C11" s="7" t="s">
        <v>85</v>
      </c>
      <c r="D11" s="4"/>
      <c r="E11" s="4"/>
      <c r="F11" s="4"/>
      <c r="G11" s="4"/>
      <c r="H11" s="4"/>
    </row>
    <row r="12" customFormat="false" ht="15" hidden="false" customHeight="false" outlineLevel="0" collapsed="false">
      <c r="A12" s="7" t="s">
        <v>86</v>
      </c>
      <c r="B12" s="14" t="n">
        <v>0.75</v>
      </c>
      <c r="C12" s="7" t="s">
        <v>87</v>
      </c>
      <c r="D12" s="4"/>
      <c r="E12" s="4"/>
      <c r="F12" s="4"/>
      <c r="G12" s="4"/>
      <c r="H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12" t="s">
        <v>88</v>
      </c>
      <c r="B14" s="17" t="n">
        <f aca="false">B6*B7</f>
        <v>1760</v>
      </c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12" t="s">
        <v>89</v>
      </c>
      <c r="B15" s="17" t="n">
        <f aca="false">(B8+B9+B10+B11)*B7</f>
        <v>424</v>
      </c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12" t="s">
        <v>90</v>
      </c>
      <c r="B16" s="17" t="n">
        <f aca="false">MAX(0,B14-B15)</f>
        <v>1336</v>
      </c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12" t="s">
        <v>91</v>
      </c>
      <c r="B17" s="17" t="n">
        <f aca="false">B16*B12</f>
        <v>1002</v>
      </c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3">
    <mergeCell ref="A1:F1"/>
    <mergeCell ref="A2:F2"/>
    <mergeCell ref="A4:F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0" activeCellId="0" sqref="A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18"/>
    <col collapsed="false" customWidth="true" hidden="false" outlineLevel="0" max="3" min="3" style="1" width="50"/>
  </cols>
  <sheetData>
    <row r="1" customFormat="false" ht="28" hidden="false" customHeight="true" outlineLevel="0" collapsed="false">
      <c r="A1" s="2" t="s">
        <v>92</v>
      </c>
      <c r="B1" s="2"/>
      <c r="C1" s="2"/>
      <c r="D1" s="2"/>
      <c r="E1" s="2"/>
      <c r="F1" s="2"/>
      <c r="G1" s="2"/>
      <c r="H1" s="2"/>
    </row>
    <row r="2" customFormat="false" ht="32" hidden="false" customHeight="true" outlineLevel="0" collapsed="false">
      <c r="A2" s="3" t="s">
        <v>93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94</v>
      </c>
      <c r="B4" s="5"/>
      <c r="C4" s="5"/>
      <c r="D4" s="5"/>
      <c r="E4" s="5"/>
      <c r="F4" s="5"/>
      <c r="G4" s="5"/>
      <c r="H4" s="5"/>
    </row>
    <row r="5" customFormat="false" ht="24" hidden="false" customHeight="true" outlineLevel="0" collapsed="false">
      <c r="A5" s="8" t="s">
        <v>73</v>
      </c>
      <c r="B5" s="8" t="s">
        <v>74</v>
      </c>
      <c r="C5" s="8" t="s">
        <v>13</v>
      </c>
      <c r="D5" s="4"/>
      <c r="E5" s="4"/>
      <c r="F5" s="4"/>
      <c r="G5" s="4"/>
      <c r="H5" s="4"/>
    </row>
    <row r="6" customFormat="false" ht="15" hidden="false" customHeight="false" outlineLevel="0" collapsed="false">
      <c r="A6" s="7" t="s">
        <v>95</v>
      </c>
      <c r="B6" s="10" t="n">
        <v>55000</v>
      </c>
      <c r="C6" s="7" t="s">
        <v>96</v>
      </c>
      <c r="D6" s="4"/>
      <c r="E6" s="4"/>
      <c r="F6" s="4"/>
      <c r="G6" s="4"/>
      <c r="H6" s="4"/>
    </row>
    <row r="7" customFormat="false" ht="15" hidden="false" customHeight="false" outlineLevel="0" collapsed="false">
      <c r="A7" s="7" t="s">
        <v>97</v>
      </c>
      <c r="B7" s="18" t="n">
        <f aca="false">'Ore produttive'!B17</f>
        <v>1002</v>
      </c>
      <c r="C7" s="7" t="s">
        <v>98</v>
      </c>
      <c r="D7" s="4"/>
      <c r="E7" s="4"/>
      <c r="F7" s="4"/>
      <c r="G7" s="4"/>
      <c r="H7" s="4"/>
    </row>
    <row r="8" customFormat="false" ht="15" hidden="false" customHeight="false" outlineLevel="0" collapsed="false">
      <c r="A8" s="7" t="s">
        <v>99</v>
      </c>
      <c r="B8" s="19" t="n">
        <f aca="false">'Costi generali'!B17</f>
        <v>65000</v>
      </c>
      <c r="C8" s="7" t="s">
        <v>100</v>
      </c>
      <c r="D8" s="4"/>
      <c r="E8" s="4"/>
      <c r="F8" s="4"/>
      <c r="G8" s="4"/>
      <c r="H8" s="4"/>
    </row>
    <row r="9" customFormat="false" ht="15" hidden="false" customHeight="false" outlineLevel="0" collapsed="false">
      <c r="A9" s="7" t="s">
        <v>101</v>
      </c>
      <c r="B9" s="20" t="n">
        <f aca="false">'Costi generali'!B21</f>
        <v>0.15</v>
      </c>
      <c r="C9" s="7" t="s">
        <v>102</v>
      </c>
      <c r="D9" s="4"/>
      <c r="E9" s="4"/>
      <c r="F9" s="4"/>
      <c r="G9" s="4"/>
      <c r="H9" s="4"/>
    </row>
    <row r="10" customFormat="false" ht="15" hidden="false" customHeight="false" outlineLevel="0" collapsed="false">
      <c r="A10" s="7" t="s">
        <v>67</v>
      </c>
      <c r="B10" s="20" t="n">
        <f aca="false">'Costi generali'!B22</f>
        <v>0.05</v>
      </c>
      <c r="C10" s="7" t="s">
        <v>102</v>
      </c>
      <c r="D10" s="4"/>
      <c r="E10" s="4"/>
      <c r="F10" s="4"/>
      <c r="G10" s="4"/>
      <c r="H10" s="4"/>
    </row>
    <row r="11" customFormat="false" ht="15" hidden="false" customHeight="false" outlineLevel="0" collapsed="false">
      <c r="A11" s="7" t="s">
        <v>103</v>
      </c>
      <c r="B11" s="14" t="n">
        <v>0.2</v>
      </c>
      <c r="C11" s="7" t="s">
        <v>104</v>
      </c>
      <c r="D11" s="4"/>
      <c r="E11" s="4"/>
      <c r="F11" s="4"/>
      <c r="G11" s="4"/>
      <c r="H11" s="4"/>
    </row>
    <row r="12" customFormat="false" ht="15" hidden="false" customHeight="false" outlineLevel="0" collapsed="false">
      <c r="A12" s="7" t="s">
        <v>105</v>
      </c>
      <c r="B12" s="16" t="n">
        <v>1</v>
      </c>
      <c r="C12" s="7" t="s">
        <v>106</v>
      </c>
      <c r="D12" s="4"/>
      <c r="E12" s="4"/>
      <c r="F12" s="4"/>
      <c r="G12" s="4"/>
      <c r="H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22" hidden="false" customHeight="true" outlineLevel="0" collapsed="false">
      <c r="A14" s="5" t="s">
        <v>107</v>
      </c>
      <c r="B14" s="5"/>
      <c r="C14" s="5"/>
      <c r="D14" s="5"/>
      <c r="E14" s="5"/>
      <c r="F14" s="5"/>
      <c r="G14" s="5"/>
      <c r="H14" s="5"/>
    </row>
    <row r="15" customFormat="false" ht="15" hidden="false" customHeight="false" outlineLevel="0" collapsed="false">
      <c r="A15" s="12" t="s">
        <v>108</v>
      </c>
      <c r="B15" s="21" t="n">
        <f aca="false">IF(B7=0,0,B6/B7)</f>
        <v>54.8902195608782</v>
      </c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12" t="s">
        <v>109</v>
      </c>
      <c r="B16" s="21" t="n">
        <f aca="false">IF(B7=0,0,B8/B7)</f>
        <v>64.8702594810379</v>
      </c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12" t="s">
        <v>110</v>
      </c>
      <c r="B17" s="21" t="n">
        <f aca="false">B15+B16</f>
        <v>119.760479041916</v>
      </c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12" t="s">
        <v>111</v>
      </c>
      <c r="B18" s="22" t="n">
        <f aca="false">B9+B10</f>
        <v>0.2</v>
      </c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12" t="s">
        <v>112</v>
      </c>
      <c r="B19" s="21" t="n">
        <f aca="false">B17*(1+B18)</f>
        <v>143.712574850299</v>
      </c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12" t="s">
        <v>113</v>
      </c>
      <c r="B20" s="21" t="n">
        <f aca="false">IF(B12=1,ROUND(B19,0),B19)</f>
        <v>144</v>
      </c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4">
    <mergeCell ref="A1:H1"/>
    <mergeCell ref="A2:H2"/>
    <mergeCell ref="A4:H4"/>
    <mergeCell ref="A14:H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  <col collapsed="false" customWidth="true" hidden="false" outlineLevel="0" max="3" min="3" style="1" width="50"/>
  </cols>
  <sheetData>
    <row r="1" customFormat="false" ht="28" hidden="false" customHeight="true" outlineLevel="0" collapsed="false">
      <c r="A1" s="2" t="s">
        <v>114</v>
      </c>
      <c r="B1" s="2"/>
      <c r="C1" s="2"/>
      <c r="D1" s="2"/>
      <c r="E1" s="2"/>
      <c r="F1" s="2"/>
      <c r="G1" s="2"/>
      <c r="H1" s="2"/>
    </row>
    <row r="2" customFormat="false" ht="32" hidden="false" customHeight="true" outlineLevel="0" collapsed="false">
      <c r="A2" s="3" t="s">
        <v>115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116</v>
      </c>
      <c r="B4" s="5"/>
      <c r="C4" s="5"/>
      <c r="D4" s="5"/>
      <c r="E4" s="5"/>
      <c r="F4" s="5"/>
      <c r="G4" s="5"/>
      <c r="H4" s="5"/>
    </row>
    <row r="5" customFormat="false" ht="24" hidden="false" customHeight="true" outlineLevel="0" collapsed="false">
      <c r="A5" s="8" t="s">
        <v>73</v>
      </c>
      <c r="B5" s="8" t="s">
        <v>74</v>
      </c>
      <c r="C5" s="8" t="s">
        <v>13</v>
      </c>
      <c r="D5" s="4"/>
      <c r="E5" s="4"/>
      <c r="F5" s="4"/>
      <c r="G5" s="4"/>
      <c r="H5" s="4"/>
    </row>
    <row r="6" customFormat="false" ht="15" hidden="false" customHeight="false" outlineLevel="0" collapsed="false">
      <c r="A6" s="7" t="s">
        <v>117</v>
      </c>
      <c r="B6" s="23" t="n">
        <v>5000</v>
      </c>
      <c r="C6" s="7" t="s">
        <v>118</v>
      </c>
      <c r="D6" s="4"/>
      <c r="E6" s="4"/>
      <c r="F6" s="4"/>
      <c r="G6" s="4"/>
      <c r="H6" s="4"/>
    </row>
    <row r="7" customFormat="false" ht="15" hidden="false" customHeight="false" outlineLevel="0" collapsed="false">
      <c r="A7" s="7" t="s">
        <v>119</v>
      </c>
      <c r="B7" s="23" t="n">
        <v>1200</v>
      </c>
      <c r="C7" s="7" t="s">
        <v>120</v>
      </c>
      <c r="D7" s="4"/>
      <c r="E7" s="4"/>
      <c r="F7" s="4"/>
      <c r="G7" s="4"/>
      <c r="H7" s="4"/>
    </row>
    <row r="8" customFormat="false" ht="15" hidden="false" customHeight="false" outlineLevel="0" collapsed="false">
      <c r="A8" s="7" t="s">
        <v>121</v>
      </c>
      <c r="B8" s="23" t="n">
        <v>300</v>
      </c>
      <c r="C8" s="7" t="s">
        <v>122</v>
      </c>
      <c r="D8" s="4"/>
      <c r="E8" s="4"/>
      <c r="F8" s="4"/>
      <c r="G8" s="4"/>
      <c r="H8" s="4"/>
    </row>
    <row r="9" customFormat="false" ht="15" hidden="false" customHeight="false" outlineLevel="0" collapsed="false">
      <c r="A9" s="7" t="s">
        <v>123</v>
      </c>
      <c r="B9" s="23" t="n">
        <v>0</v>
      </c>
      <c r="C9" s="7" t="s">
        <v>124</v>
      </c>
      <c r="D9" s="4"/>
      <c r="E9" s="4"/>
      <c r="F9" s="4"/>
      <c r="G9" s="4"/>
      <c r="H9" s="4"/>
    </row>
    <row r="10" customFormat="false" ht="15" hidden="false" customHeight="false" outlineLevel="0" collapsed="false">
      <c r="A10" s="7" t="s">
        <v>125</v>
      </c>
      <c r="B10" s="24" t="n">
        <v>40</v>
      </c>
      <c r="C10" s="7" t="s">
        <v>126</v>
      </c>
      <c r="D10" s="4"/>
      <c r="E10" s="4"/>
      <c r="F10" s="4"/>
      <c r="G10" s="4"/>
      <c r="H10" s="4"/>
    </row>
    <row r="11" customFormat="false" ht="15" hidden="false" customHeight="false" outlineLevel="0" collapsed="false">
      <c r="A11" s="7" t="s">
        <v>25</v>
      </c>
      <c r="B11" s="21" t="n">
        <f aca="false">'Tariffa oraria di calcolo'!B20</f>
        <v>144</v>
      </c>
      <c r="C11" s="7" t="s">
        <v>127</v>
      </c>
      <c r="D11" s="4"/>
      <c r="E11" s="4"/>
      <c r="F11" s="4"/>
      <c r="G11" s="4"/>
      <c r="H11" s="4"/>
    </row>
    <row r="12" customFormat="false" ht="15" hidden="false" customHeight="false" outlineLevel="0" collapsed="false">
      <c r="A12" s="7" t="s">
        <v>128</v>
      </c>
      <c r="B12" s="21" t="n">
        <f aca="false">SUM(B7:B9)</f>
        <v>1500</v>
      </c>
      <c r="C12" s="7" t="s">
        <v>129</v>
      </c>
      <c r="D12" s="4"/>
      <c r="E12" s="4"/>
      <c r="F12" s="4"/>
      <c r="G12" s="4"/>
      <c r="H12" s="4"/>
    </row>
    <row r="13" customFormat="false" ht="15" hidden="false" customHeight="false" outlineLevel="0" collapsed="false">
      <c r="A13" s="7" t="s">
        <v>130</v>
      </c>
      <c r="B13" s="21" t="n">
        <f aca="false">B6-B12</f>
        <v>3500</v>
      </c>
      <c r="C13" s="25" t="s">
        <v>129</v>
      </c>
      <c r="D13" s="4"/>
      <c r="E13" s="4"/>
      <c r="F13" s="4"/>
      <c r="G13" s="4"/>
      <c r="H13" s="4"/>
    </row>
    <row r="14" customFormat="false" ht="15" hidden="false" customHeight="false" outlineLevel="0" collapsed="false">
      <c r="A14" s="7" t="s">
        <v>131</v>
      </c>
      <c r="B14" s="15" t="n">
        <f aca="false">IF(B6=0,0,B13/B6)</f>
        <v>0.7</v>
      </c>
      <c r="C14" s="25" t="s">
        <v>129</v>
      </c>
      <c r="D14" s="4"/>
      <c r="E14" s="4"/>
      <c r="F14" s="4"/>
      <c r="G14" s="4"/>
      <c r="H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</row>
    <row r="16" customFormat="false" ht="22" hidden="false" customHeight="true" outlineLevel="0" collapsed="false">
      <c r="A16" s="5" t="s">
        <v>132</v>
      </c>
      <c r="B16" s="5"/>
      <c r="C16" s="5"/>
      <c r="D16" s="5"/>
      <c r="E16" s="5"/>
      <c r="F16" s="5"/>
      <c r="G16" s="5"/>
      <c r="H16" s="5"/>
    </row>
    <row r="17" customFormat="false" ht="23.85" hidden="false" customHeight="false" outlineLevel="0" collapsed="false">
      <c r="A17" s="7" t="s">
        <v>133</v>
      </c>
      <c r="B17" s="14" t="n">
        <v>0.25</v>
      </c>
      <c r="C17" s="4"/>
      <c r="D17" s="4"/>
      <c r="E17" s="4"/>
      <c r="F17" s="4"/>
      <c r="G17" s="4"/>
      <c r="H17" s="4"/>
    </row>
    <row r="18" customFormat="false" ht="23.85" hidden="false" customHeight="false" outlineLevel="0" collapsed="false">
      <c r="A18" s="7" t="s">
        <v>134</v>
      </c>
      <c r="B18" s="14" t="n">
        <v>0.15</v>
      </c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12" t="s">
        <v>135</v>
      </c>
      <c r="B19" s="12" t="str">
        <f aca="false">IF(B14&lt;B18,"Critico",IF(B14&lt;B17,"Da monitorare","Buono"))</f>
        <v>Buono</v>
      </c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4">
    <mergeCell ref="A1:H1"/>
    <mergeCell ref="A2:H2"/>
    <mergeCell ref="A4:H4"/>
    <mergeCell ref="A16:H1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4" activeCellId="0" sqref="C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8"/>
    <col collapsed="false" customWidth="true" hidden="false" outlineLevel="0" max="3" min="3" style="1" width="50"/>
  </cols>
  <sheetData>
    <row r="1" customFormat="false" ht="28" hidden="false" customHeight="true" outlineLevel="0" collapsed="false">
      <c r="A1" s="2" t="s">
        <v>136</v>
      </c>
      <c r="B1" s="2"/>
      <c r="C1" s="2"/>
      <c r="D1" s="2"/>
      <c r="E1" s="2"/>
      <c r="F1" s="2"/>
      <c r="G1" s="2"/>
      <c r="H1" s="2"/>
    </row>
    <row r="2" customFormat="false" ht="32" hidden="false" customHeight="true" outlineLevel="0" collapsed="false">
      <c r="A2" s="3" t="s">
        <v>137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138</v>
      </c>
      <c r="B4" s="5"/>
      <c r="C4" s="5"/>
      <c r="D4" s="5"/>
      <c r="E4" s="5"/>
      <c r="F4" s="5"/>
      <c r="G4" s="5"/>
      <c r="H4" s="5"/>
    </row>
    <row r="5" customFormat="false" ht="24" hidden="false" customHeight="true" outlineLevel="0" collapsed="false">
      <c r="A5" s="8" t="s">
        <v>73</v>
      </c>
      <c r="B5" s="8" t="s">
        <v>74</v>
      </c>
      <c r="C5" s="8" t="s">
        <v>13</v>
      </c>
      <c r="D5" s="4"/>
      <c r="E5" s="4"/>
      <c r="F5" s="4"/>
      <c r="G5" s="4"/>
      <c r="H5" s="4"/>
    </row>
    <row r="6" customFormat="false" ht="15" hidden="false" customHeight="false" outlineLevel="0" collapsed="false">
      <c r="A6" s="7" t="s">
        <v>139</v>
      </c>
      <c r="B6" s="21" t="n">
        <f aca="false">'Margine di contribuzione'!B12</f>
        <v>1500</v>
      </c>
      <c r="C6" s="7" t="s">
        <v>140</v>
      </c>
      <c r="D6" s="4"/>
      <c r="E6" s="4"/>
      <c r="F6" s="4"/>
      <c r="G6" s="4"/>
      <c r="H6" s="4"/>
    </row>
    <row r="7" customFormat="false" ht="15" hidden="false" customHeight="false" outlineLevel="0" collapsed="false">
      <c r="A7" s="7" t="s">
        <v>125</v>
      </c>
      <c r="B7" s="26" t="n">
        <f aca="false">'Margine di contribuzione'!B10</f>
        <v>40</v>
      </c>
      <c r="C7" s="7" t="s">
        <v>141</v>
      </c>
      <c r="D7" s="4"/>
      <c r="E7" s="4"/>
      <c r="F7" s="4"/>
      <c r="G7" s="4"/>
      <c r="H7" s="4"/>
    </row>
    <row r="8" customFormat="false" ht="15" hidden="false" customHeight="false" outlineLevel="0" collapsed="false">
      <c r="A8" s="7" t="s">
        <v>142</v>
      </c>
      <c r="B8" s="21" t="n">
        <f aca="false">'Tariffa oraria di calcolo'!B17</f>
        <v>119.760479041916</v>
      </c>
      <c r="C8" s="7" t="s">
        <v>127</v>
      </c>
      <c r="D8" s="4"/>
      <c r="E8" s="4"/>
      <c r="F8" s="4"/>
      <c r="G8" s="4"/>
      <c r="H8" s="4"/>
    </row>
    <row r="9" customFormat="false" ht="15" hidden="false" customHeight="false" outlineLevel="0" collapsed="false">
      <c r="A9" s="7" t="s">
        <v>143</v>
      </c>
      <c r="B9" s="21" t="n">
        <f aca="false">B7*B8</f>
        <v>4790.41916167665</v>
      </c>
      <c r="C9" s="7" t="s">
        <v>144</v>
      </c>
      <c r="D9" s="4"/>
      <c r="E9" s="4"/>
      <c r="F9" s="4"/>
      <c r="G9" s="4"/>
      <c r="H9" s="4"/>
    </row>
    <row r="10" customFormat="false" ht="15" hidden="false" customHeight="false" outlineLevel="0" collapsed="false">
      <c r="A10" s="7" t="s">
        <v>145</v>
      </c>
      <c r="B10" s="23" t="n">
        <v>800</v>
      </c>
      <c r="C10" s="7" t="s">
        <v>146</v>
      </c>
      <c r="D10" s="4"/>
      <c r="E10" s="4"/>
      <c r="F10" s="4"/>
      <c r="G10" s="4"/>
      <c r="H10" s="4"/>
    </row>
    <row r="11" customFormat="false" ht="15" hidden="false" customHeight="false" outlineLevel="0" collapsed="false">
      <c r="A11" s="7" t="s">
        <v>147</v>
      </c>
      <c r="B11" s="23" t="n">
        <v>300</v>
      </c>
      <c r="C11" s="7" t="s">
        <v>148</v>
      </c>
      <c r="D11" s="4"/>
      <c r="E11" s="4"/>
      <c r="F11" s="4"/>
      <c r="G11" s="4"/>
      <c r="H11" s="4"/>
    </row>
    <row r="12" customFormat="false" ht="15" hidden="false" customHeight="false" outlineLevel="0" collapsed="false">
      <c r="A12" s="7" t="s">
        <v>149</v>
      </c>
      <c r="B12" s="21" t="n">
        <f aca="false">B6</f>
        <v>1500</v>
      </c>
      <c r="C12" s="7" t="s">
        <v>150</v>
      </c>
      <c r="D12" s="4"/>
      <c r="E12" s="4"/>
      <c r="F12" s="4"/>
      <c r="G12" s="4"/>
      <c r="H12" s="4"/>
    </row>
    <row r="13" customFormat="false" ht="15" hidden="false" customHeight="false" outlineLevel="0" collapsed="false">
      <c r="A13" s="7" t="s">
        <v>151</v>
      </c>
      <c r="B13" s="21" t="n">
        <f aca="false">B6+B9+B10+B11</f>
        <v>7390.41916167665</v>
      </c>
      <c r="C13" s="7" t="s">
        <v>152</v>
      </c>
      <c r="D13" s="4"/>
      <c r="E13" s="4"/>
      <c r="F13" s="4"/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22" hidden="false" customHeight="true" outlineLevel="0" collapsed="false">
      <c r="A15" s="5" t="s">
        <v>153</v>
      </c>
      <c r="B15" s="5"/>
      <c r="C15" s="5"/>
      <c r="D15" s="5"/>
      <c r="E15" s="5"/>
      <c r="F15" s="5"/>
      <c r="G15" s="5"/>
      <c r="H15" s="5"/>
    </row>
    <row r="16" customFormat="false" ht="15" hidden="false" customHeight="false" outlineLevel="0" collapsed="false">
      <c r="A16" s="7" t="s">
        <v>154</v>
      </c>
      <c r="B16" s="23" t="n">
        <v>2600</v>
      </c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12" t="s">
        <v>155</v>
      </c>
      <c r="B17" s="21" t="n">
        <f aca="false">B16-B13</f>
        <v>-4790.41916167665</v>
      </c>
      <c r="C17" s="4"/>
      <c r="D17" s="4"/>
      <c r="E17" s="4"/>
      <c r="F17" s="4"/>
      <c r="G17" s="4"/>
      <c r="H17" s="4"/>
    </row>
    <row r="18" customFormat="false" ht="35.05" hidden="false" customHeight="false" outlineLevel="0" collapsed="false">
      <c r="A18" s="12" t="s">
        <v>132</v>
      </c>
      <c r="B18" s="12" t="str">
        <f aca="false">IF(B16&lt;B12,"Perdita: sotto il limite di breve periodo",IF(B16&lt;B13,"Critico: sotto il limite di lungo periodo","OK: sopra il limite di lungo periodo"))</f>
        <v>Critico: sotto il limite di lungo periodo</v>
      </c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4">
    <mergeCell ref="A1:H1"/>
    <mergeCell ref="A2:H2"/>
    <mergeCell ref="A4:H4"/>
    <mergeCell ref="A15:H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8"/>
    <col collapsed="false" customWidth="true" hidden="false" outlineLevel="0" max="3" min="3" style="1" width="50"/>
  </cols>
  <sheetData>
    <row r="1" customFormat="false" ht="28" hidden="false" customHeight="true" outlineLevel="0" collapsed="false">
      <c r="A1" s="2" t="s">
        <v>156</v>
      </c>
      <c r="B1" s="2"/>
      <c r="C1" s="2"/>
      <c r="D1" s="2"/>
      <c r="E1" s="2"/>
      <c r="F1" s="2"/>
      <c r="G1" s="2"/>
      <c r="H1" s="2"/>
    </row>
    <row r="2" customFormat="false" ht="32" hidden="false" customHeight="true" outlineLevel="0" collapsed="false">
      <c r="A2" s="3" t="s">
        <v>157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2" hidden="false" customHeight="true" outlineLevel="0" collapsed="false">
      <c r="A4" s="5" t="s">
        <v>94</v>
      </c>
      <c r="B4" s="5"/>
      <c r="C4" s="5"/>
      <c r="D4" s="5"/>
      <c r="E4" s="5"/>
      <c r="F4" s="5"/>
      <c r="G4" s="5"/>
      <c r="H4" s="5"/>
    </row>
    <row r="5" customFormat="false" ht="24" hidden="false" customHeight="true" outlineLevel="0" collapsed="false">
      <c r="A5" s="8" t="s">
        <v>73</v>
      </c>
      <c r="B5" s="8" t="s">
        <v>74</v>
      </c>
      <c r="C5" s="8" t="s">
        <v>13</v>
      </c>
      <c r="D5" s="4"/>
      <c r="E5" s="4"/>
      <c r="F5" s="4"/>
      <c r="G5" s="4"/>
      <c r="H5" s="4"/>
    </row>
    <row r="6" customFormat="false" ht="15" hidden="false" customHeight="false" outlineLevel="0" collapsed="false">
      <c r="A6" s="7" t="s">
        <v>158</v>
      </c>
      <c r="B6" s="21" t="n">
        <f aca="false">'Costi generali'!B17</f>
        <v>65000</v>
      </c>
      <c r="C6" s="7" t="s">
        <v>102</v>
      </c>
      <c r="D6" s="4"/>
      <c r="E6" s="4"/>
      <c r="F6" s="4"/>
      <c r="G6" s="4"/>
      <c r="H6" s="4"/>
    </row>
    <row r="7" customFormat="false" ht="15" hidden="false" customHeight="false" outlineLevel="0" collapsed="false">
      <c r="A7" s="7" t="s">
        <v>159</v>
      </c>
      <c r="B7" s="15" t="n">
        <f aca="false">'Margine di contribuzione'!B14</f>
        <v>0.7</v>
      </c>
      <c r="C7" s="7" t="s">
        <v>160</v>
      </c>
      <c r="D7" s="4"/>
      <c r="E7" s="4"/>
      <c r="F7" s="4"/>
      <c r="G7" s="4"/>
      <c r="H7" s="4"/>
    </row>
    <row r="8" customFormat="false" ht="15" hidden="false" customHeight="false" outlineLevel="0" collapsed="false">
      <c r="A8" s="7" t="s">
        <v>161</v>
      </c>
      <c r="B8" s="23" t="n">
        <v>5000</v>
      </c>
      <c r="C8" s="7" t="s">
        <v>118</v>
      </c>
      <c r="D8" s="4"/>
      <c r="E8" s="4"/>
      <c r="F8" s="4"/>
      <c r="G8" s="4"/>
      <c r="H8" s="4"/>
    </row>
    <row r="9" customFormat="false" ht="15" hidden="false" customHeight="false" outlineLevel="0" collapsed="false">
      <c r="A9" s="7" t="s">
        <v>162</v>
      </c>
      <c r="B9" s="23" t="n">
        <v>250000</v>
      </c>
      <c r="C9" s="7" t="s">
        <v>163</v>
      </c>
      <c r="D9" s="4"/>
      <c r="E9" s="4"/>
      <c r="F9" s="4"/>
      <c r="G9" s="4"/>
      <c r="H9" s="4"/>
    </row>
    <row r="10" customFormat="false" ht="15" hidden="false" customHeight="false" outlineLevel="0" collapsed="false">
      <c r="A10" s="12" t="s">
        <v>164</v>
      </c>
      <c r="B10" s="21" t="n">
        <f aca="false">B9*B7-B6</f>
        <v>110000</v>
      </c>
      <c r="C10" s="7" t="s">
        <v>165</v>
      </c>
      <c r="D10" s="4"/>
      <c r="E10" s="4"/>
      <c r="F10" s="4"/>
      <c r="G10" s="4"/>
      <c r="H10" s="4"/>
    </row>
    <row r="11" customFormat="false" ht="15" hidden="false" customHeight="false" outlineLevel="0" collapsed="false">
      <c r="A11" s="12" t="s">
        <v>166</v>
      </c>
      <c r="B11" s="21" t="n">
        <f aca="false">B9-B14</f>
        <v>157142.857142857</v>
      </c>
      <c r="C11" s="7" t="s">
        <v>165</v>
      </c>
      <c r="D11" s="4"/>
      <c r="E11" s="4"/>
      <c r="F11" s="4"/>
      <c r="G11" s="4"/>
      <c r="H11" s="4"/>
    </row>
    <row r="12" customFormat="false" ht="15" hidden="false" customHeight="false" outlineLevel="0" collapsed="false">
      <c r="A12" s="4"/>
      <c r="B12" s="27"/>
      <c r="C12" s="4"/>
      <c r="D12" s="4"/>
      <c r="E12" s="4"/>
      <c r="F12" s="4"/>
      <c r="G12" s="4"/>
      <c r="H12" s="4"/>
    </row>
    <row r="13" customFormat="false" ht="22" hidden="false" customHeight="true" outlineLevel="0" collapsed="false">
      <c r="A13" s="5" t="s">
        <v>107</v>
      </c>
      <c r="B13" s="5"/>
      <c r="C13" s="5"/>
      <c r="D13" s="5"/>
      <c r="E13" s="5"/>
      <c r="F13" s="5"/>
      <c r="G13" s="5"/>
      <c r="H13" s="5"/>
    </row>
    <row r="14" customFormat="false" ht="15" hidden="false" customHeight="false" outlineLevel="0" collapsed="false">
      <c r="A14" s="12" t="s">
        <v>167</v>
      </c>
      <c r="B14" s="21" t="n">
        <f aca="false">IF(B7=0,0,B6/B7)</f>
        <v>92857.1428571429</v>
      </c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12" t="s">
        <v>168</v>
      </c>
      <c r="B15" s="21" t="n">
        <f aca="false">B14/12</f>
        <v>7738.09523809524</v>
      </c>
      <c r="C15" s="4"/>
      <c r="D15" s="4"/>
      <c r="E15" s="4"/>
      <c r="F15" s="4"/>
      <c r="G15" s="4"/>
      <c r="H15" s="4"/>
    </row>
    <row r="16" customFormat="false" ht="15" hidden="false" customHeight="false" outlineLevel="0" collapsed="false">
      <c r="A16" s="12" t="s">
        <v>169</v>
      </c>
      <c r="B16" s="28" t="n">
        <f aca="false">IF(B8=0,0,B14/B8)</f>
        <v>18.5714285714286</v>
      </c>
      <c r="C16" s="4"/>
      <c r="D16" s="4"/>
      <c r="E16" s="4"/>
      <c r="F16" s="4"/>
      <c r="G16" s="4"/>
      <c r="H16" s="4"/>
    </row>
    <row r="17" customFormat="false" ht="15" hidden="false" customHeight="false" outlineLevel="0" collapsed="false">
      <c r="A17" s="12" t="s">
        <v>170</v>
      </c>
      <c r="B17" s="28" t="n">
        <f aca="false">B16/12</f>
        <v>1.54761904761905</v>
      </c>
      <c r="C17" s="4"/>
      <c r="D17" s="4"/>
      <c r="E17" s="4"/>
      <c r="F17" s="4"/>
      <c r="G17" s="4"/>
      <c r="H17" s="4"/>
    </row>
    <row r="18" customFormat="false" ht="15" hidden="false" customHeight="false" outlineLevel="0" collapsed="false">
      <c r="A18" s="12" t="s">
        <v>171</v>
      </c>
      <c r="B18" s="21" t="n">
        <f aca="false">B9/12</f>
        <v>20833.3333333333</v>
      </c>
      <c r="C18" s="4"/>
      <c r="D18" s="4"/>
      <c r="E18" s="4"/>
      <c r="F18" s="4"/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4">
    <mergeCell ref="A1:H1"/>
    <mergeCell ref="A2:H2"/>
    <mergeCell ref="A4:H4"/>
    <mergeCell ref="A13:H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0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5" activeCellId="0" sqref="J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20"/>
    <col collapsed="false" customWidth="true" hidden="false" outlineLevel="0" max="3" min="3" style="1" width="18"/>
    <col collapsed="false" customWidth="true" hidden="false" outlineLevel="0" max="4" min="4" style="1" width="24"/>
    <col collapsed="false" customWidth="true" hidden="false" outlineLevel="0" max="7" min="6" style="1" width="22"/>
  </cols>
  <sheetData>
    <row r="1" customFormat="false" ht="28" hidden="false" customHeight="true" outlineLevel="0" collapsed="false">
      <c r="A1" s="2" t="s">
        <v>172</v>
      </c>
      <c r="B1" s="2"/>
      <c r="C1" s="2"/>
      <c r="D1" s="2"/>
      <c r="E1" s="2"/>
      <c r="F1" s="2"/>
      <c r="G1" s="2"/>
      <c r="H1" s="2"/>
    </row>
    <row r="2" customFormat="false" ht="32" hidden="false" customHeight="true" outlineLevel="0" collapsed="false">
      <c r="A2" s="3" t="s">
        <v>173</v>
      </c>
      <c r="B2" s="3"/>
      <c r="C2" s="3"/>
      <c r="D2" s="3"/>
      <c r="E2" s="3"/>
      <c r="F2" s="3"/>
      <c r="G2" s="3"/>
      <c r="H2" s="3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</row>
    <row r="4" customFormat="false" ht="24" hidden="false" customHeight="true" outlineLevel="0" collapsed="false">
      <c r="A4" s="8" t="s">
        <v>174</v>
      </c>
      <c r="B4" s="8" t="s">
        <v>74</v>
      </c>
      <c r="C4" s="8" t="s">
        <v>132</v>
      </c>
      <c r="D4" s="8" t="s">
        <v>175</v>
      </c>
      <c r="E4" s="4"/>
      <c r="F4" s="29" t="s">
        <v>176</v>
      </c>
      <c r="G4" s="29" t="s">
        <v>177</v>
      </c>
      <c r="H4" s="4"/>
    </row>
    <row r="5" customFormat="false" ht="15" hidden="false" customHeight="false" outlineLevel="0" collapsed="false">
      <c r="A5" s="9" t="s">
        <v>99</v>
      </c>
      <c r="B5" s="21" t="n">
        <f aca="false">'Costi generali'!B17</f>
        <v>65000</v>
      </c>
      <c r="C5" s="4"/>
      <c r="D5" s="7" t="s">
        <v>21</v>
      </c>
      <c r="E5" s="4"/>
      <c r="F5" s="7" t="s">
        <v>178</v>
      </c>
      <c r="G5" s="11" t="n">
        <f aca="false">'Break-Even'!B14*0.85</f>
        <v>78928.5714285714</v>
      </c>
      <c r="H5" s="4"/>
    </row>
    <row r="6" customFormat="false" ht="15" hidden="false" customHeight="false" outlineLevel="0" collapsed="false">
      <c r="A6" s="9" t="s">
        <v>97</v>
      </c>
      <c r="B6" s="30" t="n">
        <f aca="false">'Ore produttive'!B17</f>
        <v>1002</v>
      </c>
      <c r="C6" s="4"/>
      <c r="D6" s="7" t="s">
        <v>23</v>
      </c>
      <c r="E6" s="4"/>
      <c r="F6" s="7" t="s">
        <v>179</v>
      </c>
      <c r="G6" s="11" t="n">
        <f aca="false">'Break-Even'!B14</f>
        <v>92857.1428571429</v>
      </c>
      <c r="H6" s="4"/>
    </row>
    <row r="7" customFormat="false" ht="15" hidden="false" customHeight="false" outlineLevel="0" collapsed="false">
      <c r="A7" s="9" t="s">
        <v>113</v>
      </c>
      <c r="B7" s="21" t="n">
        <f aca="false">'Tariffa oraria di calcolo'!B20</f>
        <v>144</v>
      </c>
      <c r="C7" s="4"/>
      <c r="D7" s="7" t="s">
        <v>25</v>
      </c>
      <c r="E7" s="4"/>
      <c r="F7" s="7" t="s">
        <v>180</v>
      </c>
      <c r="G7" s="11" t="n">
        <f aca="false">'Break-Even'!B9</f>
        <v>250000</v>
      </c>
      <c r="H7" s="4"/>
    </row>
    <row r="8" customFormat="false" ht="15" hidden="false" customHeight="false" outlineLevel="0" collapsed="false">
      <c r="A8" s="9" t="s">
        <v>181</v>
      </c>
      <c r="B8" s="15" t="n">
        <f aca="false">'Margine di contribuzione'!B14</f>
        <v>0.7</v>
      </c>
      <c r="C8" s="4" t="str">
        <f aca="false">IF(B8&lt;'Margine di contribuzione'!B18,"Critico",IF(B8&lt;'Margine di contribuzione'!B17,"Da monitorare","Buono"))</f>
        <v>Buono</v>
      </c>
      <c r="D8" s="7" t="s">
        <v>27</v>
      </c>
      <c r="E8" s="4"/>
      <c r="F8" s="7" t="s">
        <v>67</v>
      </c>
      <c r="G8" s="11" t="n">
        <f aca="false">'Break-Even'!B11</f>
        <v>157142.857142857</v>
      </c>
      <c r="H8" s="4"/>
    </row>
    <row r="9" customFormat="false" ht="15" hidden="false" customHeight="false" outlineLevel="0" collapsed="false">
      <c r="A9" s="9" t="s">
        <v>182</v>
      </c>
      <c r="B9" s="12" t="str">
        <f aca="false">'Margine di contribuzione'!B19</f>
        <v>Buono</v>
      </c>
      <c r="C9" s="4"/>
      <c r="D9" s="7" t="s">
        <v>27</v>
      </c>
      <c r="E9" s="4"/>
      <c r="F9" s="4"/>
      <c r="G9" s="4"/>
      <c r="H9" s="4"/>
    </row>
    <row r="10" customFormat="false" ht="15" hidden="false" customHeight="false" outlineLevel="0" collapsed="false">
      <c r="A10" s="9" t="s">
        <v>151</v>
      </c>
      <c r="B10" s="21" t="n">
        <f aca="false">'Prezzo minimo'!B13</f>
        <v>7390.41916167665</v>
      </c>
      <c r="C10" s="4"/>
      <c r="D10" s="7" t="s">
        <v>29</v>
      </c>
      <c r="E10" s="4"/>
      <c r="F10" s="4"/>
      <c r="G10" s="4"/>
      <c r="H10" s="4"/>
    </row>
    <row r="11" customFormat="false" ht="15" hidden="false" customHeight="false" outlineLevel="0" collapsed="false">
      <c r="A11" s="9" t="s">
        <v>183</v>
      </c>
      <c r="B11" s="21" t="n">
        <f aca="false">'Break-Even'!B14</f>
        <v>92857.1428571429</v>
      </c>
      <c r="C11" s="4"/>
      <c r="D11" s="7" t="s">
        <v>31</v>
      </c>
      <c r="E11" s="4"/>
      <c r="F11" s="4"/>
      <c r="G11" s="4"/>
      <c r="H11" s="4"/>
    </row>
    <row r="12" customFormat="false" ht="15" hidden="false" customHeight="false" outlineLevel="0" collapsed="false">
      <c r="A12" s="9" t="s">
        <v>184</v>
      </c>
      <c r="B12" s="28" t="n">
        <f aca="false">'Break-Even'!B16</f>
        <v>18.5714285714286</v>
      </c>
      <c r="C12" s="4"/>
      <c r="D12" s="7" t="s">
        <v>31</v>
      </c>
      <c r="E12" s="4"/>
      <c r="F12" s="4"/>
      <c r="G12" s="4"/>
      <c r="H12" s="4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22" hidden="false" customHeight="true" outlineLevel="0" collapsed="false">
      <c r="A15" s="5" t="s">
        <v>13</v>
      </c>
      <c r="B15" s="5"/>
      <c r="C15" s="5"/>
      <c r="D15" s="5"/>
      <c r="E15" s="4"/>
      <c r="F15" s="4"/>
      <c r="G15" s="4"/>
      <c r="H15" s="4"/>
    </row>
    <row r="16" customFormat="false" ht="15" hidden="false" customHeight="true" outlineLevel="0" collapsed="false">
      <c r="A16" s="31" t="s">
        <v>185</v>
      </c>
      <c r="B16" s="31"/>
      <c r="C16" s="31"/>
      <c r="D16" s="31"/>
      <c r="E16" s="4"/>
      <c r="F16" s="4"/>
      <c r="G16" s="4"/>
      <c r="H16" s="4"/>
    </row>
    <row r="17" customFormat="false" ht="15" hidden="false" customHeight="false" outlineLevel="0" collapsed="false">
      <c r="A17" s="31"/>
      <c r="B17" s="31"/>
      <c r="C17" s="31"/>
      <c r="D17" s="31"/>
      <c r="E17" s="4"/>
      <c r="F17" s="4"/>
      <c r="G17" s="4"/>
      <c r="H17" s="4"/>
    </row>
    <row r="18" customFormat="false" ht="15" hidden="false" customHeight="false" outlineLevel="0" collapsed="false">
      <c r="A18" s="31"/>
      <c r="B18" s="31"/>
      <c r="C18" s="31"/>
      <c r="D18" s="31"/>
      <c r="E18" s="4"/>
      <c r="F18" s="4"/>
      <c r="G18" s="4"/>
      <c r="H18" s="4"/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</row>
  </sheetData>
  <mergeCells count="4">
    <mergeCell ref="A1:H1"/>
    <mergeCell ref="A2:H2"/>
    <mergeCell ref="A15:D15"/>
    <mergeCell ref="A16:D18"/>
  </mergeCells>
  <conditionalFormatting sqref="C8">
    <cfRule type="expression" priority="2" aboveAverage="0" equalAverage="0" bottom="0" percent="0" rank="0" text="" dxfId="6">
      <formula>C8="Kritisch"</formula>
    </cfRule>
    <cfRule type="expression" priority="3" aboveAverage="0" equalAverage="0" bottom="0" percent="0" rank="0" text="" dxfId="7">
      <formula>C8="Beobachten"</formula>
    </cfRule>
    <cfRule type="expression" priority="4" aboveAverage="0" equalAverage="0" bottom="0" percent="0" rank="0" text="" dxfId="8">
      <formula>C8="Gut"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2026-06-26T14:51:07Z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