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8.xml.rels" ContentType="application/vnd.openxmlformats-package.relationships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Start" sheetId="1" state="visible" r:id="rId3"/>
    <sheet name="Gemeinkosten" sheetId="2" state="visible" r:id="rId4"/>
    <sheet name="Produktive Stunden" sheetId="3" state="visible" r:id="rId5"/>
    <sheet name="Stundenverrechnungssatz" sheetId="4" state="visible" r:id="rId6"/>
    <sheet name="Deckungsbeitrag" sheetId="5" state="visible" r:id="rId7"/>
    <sheet name="Preisuntergrenze" sheetId="6" state="visible" r:id="rId8"/>
    <sheet name="Break-Even" sheetId="7" state="visible" r:id="rId9"/>
    <sheet name="Dashboard" sheetId="8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<sst xmlns="http://schemas.openxmlformats.org/spreadsheetml/2006/main" count="231" uniqueCount="184">
  <si>
    <t xml:space="preserve">Haegent Kalkulations-Rechner für Handwerksbetriebe</t>
  </si>
  <si>
    <t xml:space="preserve">Kosten, Gemeinkosten, Stundenverrechnungssatz, Deckungsbeitrag, Preisuntergrenze und Break-Even einfach berechnen.</t>
  </si>
  <si>
    <t xml:space="preserve">So verwenden Sie diese Vorlage</t>
  </si>
  <si>
    <t xml:space="preserve">1</t>
  </si>
  <si>
    <t xml:space="preserve">Tragen Sie zuerst Ihre jährlichen Gemeinkosten ein.</t>
  </si>
  <si>
    <t xml:space="preserve">2</t>
  </si>
  <si>
    <t xml:space="preserve">Berechnen Sie anschließend Ihre produktiven bzw. fakturierbaren Stunden.</t>
  </si>
  <si>
    <t xml:space="preserve">3</t>
  </si>
  <si>
    <t xml:space="preserve">Der Stundenverrechnungssatz wird automatisch aus Kosten, Stunden und Zuschlägen abgeleitet.</t>
  </si>
  <si>
    <t xml:space="preserve">4</t>
  </si>
  <si>
    <t xml:space="preserve">Nutzen Sie die Auftragskalkulation, um Deckungsbeitrag und DB-Quote zu prüfen.</t>
  </si>
  <si>
    <t xml:space="preserve">5</t>
  </si>
  <si>
    <t xml:space="preserve">Berechnen Sie daraus Preisuntergrenze und Break-Even.</t>
  </si>
  <si>
    <t xml:space="preserve">Hinweis</t>
  </si>
  <si>
    <t xml:space="preserve">Alle gelb markierten Zellen sind Eingabefelder. Die grün markierten Zellen enthalten Ergebnisse.</t>
  </si>
  <si>
    <t xml:space="preserve">Wichtig</t>
  </si>
  <si>
    <t xml:space="preserve">Diese Vorlage ist eine Orientierungshilfe und ersetzt keine steuerliche oder betriebswirtschaftliche Beratung.</t>
  </si>
  <si>
    <t xml:space="preserve">Version</t>
  </si>
  <si>
    <t xml:space="preserve">Haegent Kalkulations-Rechner · Juni 2026</t>
  </si>
  <si>
    <t xml:space="preserve">Blätter</t>
  </si>
  <si>
    <t xml:space="preserve">Zweck</t>
  </si>
  <si>
    <t xml:space="preserve">Gemeinkosten</t>
  </si>
  <si>
    <t xml:space="preserve">Alle jährlichen Gemeinkosten und Unternehmerlohn erfassen.</t>
  </si>
  <si>
    <t xml:space="preserve">Produktive Stunden</t>
  </si>
  <si>
    <t xml:space="preserve">Arbeitstage, Abzüge und fakturierbare Stunden berechnen.</t>
  </si>
  <si>
    <t xml:space="preserve">Stundenverrechnungssatz</t>
  </si>
  <si>
    <t xml:space="preserve">Mindest-Stundensatz und Verkaufspreis pro Stunde berechnen.</t>
  </si>
  <si>
    <t xml:space="preserve">Deckungsbeitrag</t>
  </si>
  <si>
    <t xml:space="preserve">DB und DB-Quote eines Beispielauftrags berechnen.</t>
  </si>
  <si>
    <t xml:space="preserve">Preisuntergrenze</t>
  </si>
  <si>
    <t xml:space="preserve">Kurzfristige und langfristige Preisuntergrenze prüfen.</t>
  </si>
  <si>
    <t xml:space="preserve">Break-Even</t>
  </si>
  <si>
    <t xml:space="preserve">Umsatz- und Auftragsziel berechnen.</t>
  </si>
  <si>
    <t xml:space="preserve">Dashboard</t>
  </si>
  <si>
    <t xml:space="preserve">Zentrale Kennzahlen zusammenfassen.</t>
  </si>
  <si>
    <t xml:space="preserve">1. Gemeinkosten richtig berechnen</t>
  </si>
  <si>
    <t xml:space="preserve">Erfassen Sie alle Kosten, die nicht direkt einem einzelnen Auftrag zugeordnet werden können.</t>
  </si>
  <si>
    <t xml:space="preserve">Jährliche Gemeinkosten</t>
  </si>
  <si>
    <t xml:space="preserve">Kostenart</t>
  </si>
  <si>
    <t xml:space="preserve">Betrag pro Jahr</t>
  </si>
  <si>
    <t xml:space="preserve">Werkstatt / Lager / Büro</t>
  </si>
  <si>
    <t xml:space="preserve">Miete, Nebenkosten, Lagerfläche</t>
  </si>
  <si>
    <t xml:space="preserve">Fahrzeuge</t>
  </si>
  <si>
    <t xml:space="preserve">Leasing, Versicherung, Kraftstoff, Wartung</t>
  </si>
  <si>
    <t xml:space="preserve">Versicherungen</t>
  </si>
  <si>
    <t xml:space="preserve">Betriebshaftpflicht, Rechtsschutz, Inhaltsversicherung</t>
  </si>
  <si>
    <t xml:space="preserve">Steuerberater / Buchhaltung</t>
  </si>
  <si>
    <t xml:space="preserve">laufende Beratung und Jahresabschluss</t>
  </si>
  <si>
    <t xml:space="preserve">Telefon &amp; Internet</t>
  </si>
  <si>
    <t xml:space="preserve">Kommunikation</t>
  </si>
  <si>
    <t xml:space="preserve">Software &amp; IT</t>
  </si>
  <si>
    <t xml:space="preserve">SaaS, Geräte, Lizenzen</t>
  </si>
  <si>
    <t xml:space="preserve">Werbung / Marketing</t>
  </si>
  <si>
    <t xml:space="preserve">Website, Anzeigen, Drucksachen</t>
  </si>
  <si>
    <t xml:space="preserve">Werkzeuge / Maschinen allgemein</t>
  </si>
  <si>
    <t xml:space="preserve">Ersatz, Reparatur, Wartung</t>
  </si>
  <si>
    <t xml:space="preserve">Sonstige Kosten</t>
  </si>
  <si>
    <t xml:space="preserve">Reserve für weitere Gemeinkosten</t>
  </si>
  <si>
    <t xml:space="preserve">Kalkulatorischer Unternehmerlohn</t>
  </si>
  <si>
    <t xml:space="preserve">Wert der eigenen Arbeitsleistung</t>
  </si>
  <si>
    <t xml:space="preserve">Summe Gemeinkosten pro Jahr</t>
  </si>
  <si>
    <t xml:space="preserve">Zusatzwerte</t>
  </si>
  <si>
    <t xml:space="preserve">Betrag</t>
  </si>
  <si>
    <t xml:space="preserve">Geplanter Jahresumsatz</t>
  </si>
  <si>
    <t xml:space="preserve">für Gemeinkostenquote</t>
  </si>
  <si>
    <t xml:space="preserve">Gewünschter Gewinnzuschlag</t>
  </si>
  <si>
    <t xml:space="preserve">z. B. 15 %</t>
  </si>
  <si>
    <t xml:space="preserve">Risikopuffer</t>
  </si>
  <si>
    <t xml:space="preserve">z. B. 5 %</t>
  </si>
  <si>
    <t xml:space="preserve">Gemeinkostenquote vom Umsatz</t>
  </si>
  <si>
    <t xml:space="preserve">2. Produktive und fakturierbare Stunden berechnen</t>
  </si>
  <si>
    <t xml:space="preserve">Nicht jede Arbeitsstunde kann einem Kunden berechnet werden. Dieses Blatt berechnet die fakturierbaren Stunden.</t>
  </si>
  <si>
    <t xml:space="preserve">Arbeitszeit pro Jahr</t>
  </si>
  <si>
    <t xml:space="preserve">Position</t>
  </si>
  <si>
    <t xml:space="preserve">Wert</t>
  </si>
  <si>
    <t xml:space="preserve">Arbeitstage pro Jahr</t>
  </si>
  <si>
    <t xml:space="preserve">typisch nach Abzug von Wochenenden</t>
  </si>
  <si>
    <t xml:space="preserve">Stunden pro Arbeitstag</t>
  </si>
  <si>
    <t xml:space="preserve">z. B. 8 Stunden</t>
  </si>
  <si>
    <t xml:space="preserve">Urlaubstage</t>
  </si>
  <si>
    <t xml:space="preserve">falls in Arbeitstagen noch nicht abgezogen</t>
  </si>
  <si>
    <t xml:space="preserve">Feiertage</t>
  </si>
  <si>
    <t xml:space="preserve">Krankheitstage</t>
  </si>
  <si>
    <t xml:space="preserve">Durchschnitt</t>
  </si>
  <si>
    <t xml:space="preserve">Sonstige Abwesenheitstage</t>
  </si>
  <si>
    <t xml:space="preserve">Schulung, Termine</t>
  </si>
  <si>
    <t xml:space="preserve">Produktivitätsfaktor</t>
  </si>
  <si>
    <t xml:space="preserve">Anteil der Zeit, der fakturierbar ist</t>
  </si>
  <si>
    <t xml:space="preserve">Theoretische Stunden</t>
  </si>
  <si>
    <t xml:space="preserve">Abzugsstunden</t>
  </si>
  <si>
    <t xml:space="preserve">Verbleibende Arbeitsstunden</t>
  </si>
  <si>
    <t xml:space="preserve">Fakturierbare Stunden pro Jahr</t>
  </si>
  <si>
    <t xml:space="preserve">3. Stundenverrechnungssatz berechnen</t>
  </si>
  <si>
    <t xml:space="preserve">Berechnet den Mindest-Stundensatz und den Verkaufspreis pro Stunde aus Gemeinkosten, Personalkosten und Zuschlägen.</t>
  </si>
  <si>
    <t xml:space="preserve">Eingaben</t>
  </si>
  <si>
    <t xml:space="preserve">Jährliche Personalkosten</t>
  </si>
  <si>
    <t xml:space="preserve">inkl. Lohnnebenkosten</t>
  </si>
  <si>
    <t xml:space="preserve">Fakturierbare Stunden</t>
  </si>
  <si>
    <t xml:space="preserve">automatisch aus Blatt Produktive Stunden</t>
  </si>
  <si>
    <t xml:space="preserve">Gemeinkosten pro Jahr</t>
  </si>
  <si>
    <t xml:space="preserve">automatisch aus Blatt Gemeinkosten</t>
  </si>
  <si>
    <t xml:space="preserve">Gewinnzuschlag</t>
  </si>
  <si>
    <t xml:space="preserve">aus Blatt Gemeinkosten</t>
  </si>
  <si>
    <t xml:space="preserve">Materialaufschlag Standard</t>
  </si>
  <si>
    <t xml:space="preserve">optional für Materialverkauf</t>
  </si>
  <si>
    <t xml:space="preserve">Rundung auf volle Euro</t>
  </si>
  <si>
    <t xml:space="preserve">1 = auf ganze Euro runden</t>
  </si>
  <si>
    <t xml:space="preserve">Ergebnisse</t>
  </si>
  <si>
    <t xml:space="preserve">Personalkosten pro fakturierbare Stunde</t>
  </si>
  <si>
    <t xml:space="preserve">Gemeinkosten pro fakturierbare Stunde</t>
  </si>
  <si>
    <t xml:space="preserve">Mindest-Stundenkostensatz</t>
  </si>
  <si>
    <t xml:space="preserve">Zuschläge gesamt</t>
  </si>
  <si>
    <t xml:space="preserve">Stundenverrechnungssatz ungerundet</t>
  </si>
  <si>
    <t xml:space="preserve">Empfohlener Stundenverrechnungssatz</t>
  </si>
  <si>
    <t xml:space="preserve">4. Deckungsbeitrag eines Auftrags berechnen</t>
  </si>
  <si>
    <t xml:space="preserve">Prüft, ob ein Auftrag genug Beitrag zur Deckung von Gemeinkosten und Gewinn liefert.</t>
  </si>
  <si>
    <t xml:space="preserve">Auftragsdaten</t>
  </si>
  <si>
    <t xml:space="preserve">Angebotspreis / Umsatz</t>
  </si>
  <si>
    <t xml:space="preserve">Netto</t>
  </si>
  <si>
    <t xml:space="preserve">Material Einkaufspreis</t>
  </si>
  <si>
    <t xml:space="preserve">direkte Materialkosten</t>
  </si>
  <si>
    <t xml:space="preserve">Fremdleistungen</t>
  </si>
  <si>
    <t xml:space="preserve">Subunternehmer etc.</t>
  </si>
  <si>
    <t xml:space="preserve">Sonstige variable Kosten</t>
  </si>
  <si>
    <t xml:space="preserve">projektbezogene Kosten</t>
  </si>
  <si>
    <t xml:space="preserve">Geplante Arbeitsstunden</t>
  </si>
  <si>
    <t xml:space="preserve">fakturierbare Projektstunden</t>
  </si>
  <si>
    <t xml:space="preserve">aus Blatt Stundenverrechnungssatz</t>
  </si>
  <si>
    <t xml:space="preserve">Variable Kosten gesamt</t>
  </si>
  <si>
    <t xml:space="preserve">automatisch</t>
  </si>
  <si>
    <t xml:space="preserve">Deckungsbeitragsquote</t>
  </si>
  <si>
    <t xml:space="preserve">Bewertung</t>
  </si>
  <si>
    <t xml:space="preserve">Warnschwelle DB %</t>
  </si>
  <si>
    <t xml:space="preserve">Kritische DB-Schwelle %</t>
  </si>
  <si>
    <t xml:space="preserve">Status</t>
  </si>
  <si>
    <t xml:space="preserve">5. Preisuntergrenze berechnen</t>
  </si>
  <si>
    <t xml:space="preserve">Ermittelt kurzfristige und langfristige Preisuntergrenze und bewertet einen angebotenen Kundenpreis.</t>
  </si>
  <si>
    <t xml:space="preserve">Daten aus der Auftragskalkulation</t>
  </si>
  <si>
    <t xml:space="preserve">Variable Kosten</t>
  </si>
  <si>
    <t xml:space="preserve">Material + Fremdleistung + direkte Kosten</t>
  </si>
  <si>
    <t xml:space="preserve">aus Deckungsbeitrag</t>
  </si>
  <si>
    <t xml:space="preserve">Stundenkostensatz intern</t>
  </si>
  <si>
    <t xml:space="preserve">aus Stundenverrechnungssatz</t>
  </si>
  <si>
    <t xml:space="preserve">Direkte Arbeitskosten</t>
  </si>
  <si>
    <t xml:space="preserve">Arbeitsstunden × interner Kostensatz</t>
  </si>
  <si>
    <t xml:space="preserve">Gemeinkostenanteil</t>
  </si>
  <si>
    <t xml:space="preserve">geschätzt oder aus Kostenrechnung</t>
  </si>
  <si>
    <t xml:space="preserve">Gewinnziel</t>
  </si>
  <si>
    <t xml:space="preserve">gewünschter Gewinn</t>
  </si>
  <si>
    <t xml:space="preserve">Kurzfristige Preisuntergrenze</t>
  </si>
  <si>
    <t xml:space="preserve">deckt variable Kosten</t>
  </si>
  <si>
    <t xml:space="preserve">Langfristige Preisuntergrenze</t>
  </si>
  <si>
    <t xml:space="preserve">deckt Kosten + Gewinnziel</t>
  </si>
  <si>
    <t xml:space="preserve">Kundenpreis prüfen</t>
  </si>
  <si>
    <t xml:space="preserve">Angebotener Kundenpreis</t>
  </si>
  <si>
    <t xml:space="preserve">Abstand zur langfristigen Preisuntergrenze</t>
  </si>
  <si>
    <t xml:space="preserve">6. Break-Even und Ziele berechnen</t>
  </si>
  <si>
    <t xml:space="preserve">Berechnet Gewinnschwelle, benötigte Aufträge und Monatsziele.</t>
  </si>
  <si>
    <t xml:space="preserve">Fixkosten pro Jahr</t>
  </si>
  <si>
    <t xml:space="preserve">aus Gemeinkosten</t>
  </si>
  <si>
    <t xml:space="preserve">Durchschnittliche DB-Quote</t>
  </si>
  <si>
    <t xml:space="preserve">aus Auftragskalkulation</t>
  </si>
  <si>
    <t xml:space="preserve">Durchschnittlicher Auftragswert</t>
  </si>
  <si>
    <t xml:space="preserve">Zielumsatz pro Jahr</t>
  </si>
  <si>
    <t xml:space="preserve">Planwert</t>
  </si>
  <si>
    <t xml:space="preserve">Zielgewinn</t>
  </si>
  <si>
    <t xml:space="preserve">Sicherheitsabstand zum Break-Even</t>
  </si>
  <si>
    <t xml:space="preserve">Break-Even-Umsatz pro Jahr</t>
  </si>
  <si>
    <t xml:space="preserve">Break-Even-Umsatz pro Monat</t>
  </si>
  <si>
    <t xml:space="preserve">Benötigte Aufträge pro Jahr</t>
  </si>
  <si>
    <t xml:space="preserve">Benötigte Aufträge pro Monat</t>
  </si>
  <si>
    <t xml:space="preserve">Zielumsatz pro Monat</t>
  </si>
  <si>
    <t xml:space="preserve">Dashboard · Haegent Kalkulations-Rechner</t>
  </si>
  <si>
    <t xml:space="preserve">Zentrale Kennzahlen aus allen Blättern. Ändern Sie die Eingaben in den jeweiligen Blättern.</t>
  </si>
  <si>
    <t xml:space="preserve">Kennzahl</t>
  </si>
  <si>
    <t xml:space="preserve">Quelle</t>
  </si>
  <si>
    <t xml:space="preserve">Umsatz-Stufe</t>
  </si>
  <si>
    <t xml:space="preserve">Verlustzone</t>
  </si>
  <si>
    <t xml:space="preserve">Zielumsatz</t>
  </si>
  <si>
    <t xml:space="preserve">Sicherheitsabstand</t>
  </si>
  <si>
    <t xml:space="preserve">Status DB</t>
  </si>
  <si>
    <t xml:space="preserve">Break-Even-Umsatz / Jahr</t>
  </si>
  <si>
    <t xml:space="preserve">Benötigte Aufträge / Jahr</t>
  </si>
  <si>
    <t xml:space="preserve">Die Vorlage arbeitet mit vereinfachten betriebswirtschaftlichen Modellen. Für steuerliche oder rechtliche Fragen wenden Sie sich bitte an Ihren Steuerberater.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</si>
</sst>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&quot; €&quot;"/>
    <numFmt numFmtId="166" formatCode="0%"/>
    <numFmt numFmtId="167" formatCode="0.0%"/>
    <numFmt numFmtId="168" formatCode="#,##0&quot; Std.&quot;"/>
    <numFmt numFmtId="169" formatCode="#,##0.00&quot; €&quot;"/>
    <numFmt numFmtId="170" formatCode="#,##0.0&quot; Std.&quot;"/>
    <numFmt numFmtId="171" formatCode="#,##0.0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6"/>
      <color rgb="FFF7F7F7"/>
      <name val="Calibri"/>
      <family val="0"/>
      <charset val="1"/>
    </font>
    <font>
      <i val="true"/>
      <sz val="10"/>
      <color rgb="FF666666"/>
      <name val="Calibri"/>
      <family val="0"/>
      <charset val="1"/>
    </font>
    <font>
      <b val="true"/>
      <sz val="12"/>
      <color rgb="FFF0E9D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1"/>
      <color rgb="FF0E0E0E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E0E0E"/>
        <bgColor rgb="FF1B1B1B"/>
      </patternFill>
    </fill>
    <fill>
      <patternFill patternType="solid">
        <fgColor rgb="FF1B1B1B"/>
        <bgColor rgb="FF0E0E0E"/>
      </patternFill>
    </fill>
    <fill>
      <patternFill patternType="solid">
        <fgColor rgb="FFEFEFEF"/>
        <bgColor rgb="FFF3F3F3"/>
      </patternFill>
    </fill>
    <fill>
      <patternFill patternType="solid">
        <fgColor rgb="FFC6A04F"/>
        <bgColor rgb="FFFF9900"/>
      </patternFill>
    </fill>
    <fill>
      <patternFill patternType="solid">
        <fgColor rgb="FFF3F3F3"/>
        <bgColor rgb="FFF7F7F7"/>
      </patternFill>
    </fill>
    <fill>
      <patternFill patternType="solid">
        <fgColor rgb="FFFFF8E1"/>
        <bgColor rgb="FFFFF2CC"/>
      </patternFill>
    </fill>
    <fill>
      <patternFill patternType="solid">
        <fgColor rgb="FFE8F5E9"/>
        <bgColor rgb="FFEFEFEF"/>
      </patternFill>
    </fill>
    <fill>
      <patternFill patternType="solid">
        <fgColor rgb="FFAFD095"/>
        <bgColor rgb="FFCCCCCC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6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7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8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8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7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8" fillId="8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7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8" fillId="8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4" fillId="9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9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9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8" fillId="8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8" fillId="8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4" fillId="7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4" fillId="7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8" fillId="8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4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1" fontId="8" fillId="8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5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10">
    <dxf>
      <fill>
        <patternFill patternType="solid">
          <fgColor rgb="FFC6A04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E0E0E"/>
          <bgColor rgb="FF000000"/>
        </patternFill>
      </fill>
    </dxf>
    <dxf>
      <fill>
        <patternFill patternType="solid">
          <fgColor rgb="FFFFF8E1"/>
          <bgColor rgb="FF000000"/>
        </patternFill>
      </fill>
    </dxf>
    <dxf>
      <fill>
        <patternFill patternType="solid">
          <fgColor rgb="FFF3F3F3"/>
          <bgColor rgb="FF000000"/>
        </patternFill>
      </fill>
    </dxf>
    <dxf>
      <fill>
        <patternFill patternType="solid">
          <fgColor rgb="FFE8F5E9"/>
          <bgColor rgb="FF000000"/>
        </patternFill>
      </fill>
    </dxf>
    <dxf>
      <fill>
        <patternFill patternType="solid">
          <fgColor rgb="FFD9EAD3"/>
          <bgColor rgb="FF000000"/>
        </patternFill>
      </fill>
    </dxf>
    <dxf>
      <font>
        <b val="1"/>
      </font>
      <fill>
        <patternFill>
          <bgColor rgb="FFF4CCCC"/>
        </patternFill>
      </fill>
    </dxf>
    <dxf>
      <font>
        <b val="1"/>
      </font>
      <fill>
        <patternFill>
          <bgColor rgb="FFFFF2CC"/>
        </patternFill>
      </fill>
    </dxf>
    <dxf>
      <font>
        <b val="1"/>
      </font>
      <fill>
        <patternFill>
          <bgColor rgb="FFD9EAD3"/>
        </patternFill>
      </fill>
    </dxf>
  </dxfs>
  <colors>
    <indexedColors>
      <rgbColor rgb="FF000000"/>
      <rgbColor rgb="FFF7F7F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CCCCC"/>
      <rgbColor rgb="FF8B8B8B"/>
      <rgbColor rgb="FF9999FF"/>
      <rgbColor rgb="FF993366"/>
      <rgbColor rgb="FFFFF8E1"/>
      <rgbColor rgb="FFE8F5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D9EAD3"/>
      <rgbColor rgb="FFFFF2CC"/>
      <rgbColor rgb="FFAFD095"/>
      <rgbColor rgb="FFF0E9DF"/>
      <rgbColor rgb="FFF3F3F3"/>
      <rgbColor rgb="FFF4CCCC"/>
      <rgbColor rgb="FF3366FF"/>
      <rgbColor rgb="FF33CCCC"/>
      <rgbColor rgb="FF99CC00"/>
      <rgbColor rgb="FFFFCC00"/>
      <rgbColor rgb="FFFF9900"/>
      <rgbColor rgb="FFFF6600"/>
      <rgbColor rgb="FF666666"/>
      <rgbColor rgb="FFC6A04F"/>
      <rgbColor rgb="FF003366"/>
      <rgbColor rgb="FF339966"/>
      <rgbColor rgb="FF0E0E0E"/>
      <rgbColor rgb="FF333300"/>
      <rgbColor rgb="FF993300"/>
      <rgbColor rgb="FF993366"/>
      <rgbColor rgb="FF333399"/>
      <rgbColor rgb="FF1B1B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  <a:ea typeface="Calibri"/>
              </a:rPr>
              <a:t>Break-Even und Zielumsatz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"Betrag"</c:f>
              <c:strCache>
                <c:ptCount val="1"/>
                <c:pt idx="0">
                  <c:v>Betrag</c:v>
                </c:pt>
              </c:strCache>
            </c:strRef>
          </c:tx>
          <c:spPr>
            <a:solidFill>
              <a:srgbClr val="156082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Dashboard!$F$5:$F$8</c:f>
              <c:strCache>
                <c:ptCount val="4"/>
                <c:pt idx="0">
                  <c:v>Verlustzone</c:v>
                </c:pt>
                <c:pt idx="1">
                  <c:v>Break-Even</c:v>
                </c:pt>
                <c:pt idx="2">
                  <c:v>Zielumsatz</c:v>
                </c:pt>
                <c:pt idx="3">
                  <c:v>Sicherheitsabstand</c:v>
                </c:pt>
              </c:strCache>
            </c:strRef>
          </c:cat>
          <c:val>
            <c:numRef>
              <c:f>Dashboard!$G$5:$G$8</c:f>
              <c:numCache>
                <c:formatCode>#,##0" €"</c:formatCode>
                <c:ptCount val="4"/>
                <c:pt idx="0">
                  <c:v>78928.5714285714</c:v>
                </c:pt>
                <c:pt idx="1">
                  <c:v>92857.1428571429</c:v>
                </c:pt>
                <c:pt idx="2">
                  <c:v>250000</c:v>
                </c:pt>
                <c:pt idx="3">
                  <c:v>157142.857142857</c:v>
                </c:pt>
              </c:numCache>
            </c:numRef>
          </c:val>
        </c:ser>
        <c:gapWidth val="150"/>
        <c:overlap val="0"/>
        <c:axId val="56756505"/>
        <c:axId val="544351"/>
      </c:barChart>
      <c:catAx>
        <c:axId val="56756505"/>
        <c:scaling>
          <c:orientation val="minMax"/>
        </c:scaling>
        <c:delete val="0"/>
        <c:axPos val="b"/>
        <c:majorGridlines>
          <c:spPr>
            <a:ln w="9360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60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544351"/>
        <c:crosses val="autoZero"/>
        <c:auto val="1"/>
        <c:lblAlgn val="ctr"/>
        <c:lblOffset val="100"/>
        <c:noMultiLvlLbl val="0"/>
      </c:catAx>
      <c:valAx>
        <c:axId val="544351"/>
        <c:scaling>
          <c:orientation val="minMax"/>
        </c:scaling>
        <c:delete val="0"/>
        <c:axPos val="l"/>
        <c:majorGridlines>
          <c:spPr>
            <a:ln w="9360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60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5675650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9</xdr:row>
      <xdr:rowOff>0</xdr:rowOff>
    </xdr:from>
    <xdr:to>
      <xdr:col>10</xdr:col>
      <xdr:colOff>611280</xdr:colOff>
      <xdr:row>24</xdr:row>
      <xdr:rowOff>190080</xdr:rowOff>
    </xdr:to>
    <xdr:graphicFrame>
      <xdr:nvGraphicFramePr>
        <xdr:cNvPr id="0" name="Chart"/>
        <xdr:cNvGraphicFramePr/>
      </xdr:nvGraphicFramePr>
      <xdr:xfrm>
        <a:off x="7800840" y="2209680"/>
        <a:ext cx="5547240" cy="3136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blDashboard" displayName="TblDashboard" ref="A4:D12" headerRowCount="1" totalsRowCount="0" totalsRowShown="0">
  <tableColumns count="4">
    <tableColumn id="1" name="Kennzahl"/>
    <tableColumn id="2" name="Wert"/>
    <tableColumn id="3" name="Bewertung"/>
    <tableColumn id="4" name="Quelle"/>
  </tableColumns>
</table>
</file>

<file path=xl/tables/table2.xml><?xml version="1.0" encoding="utf-8"?>
<table xmlns="http://schemas.openxmlformats.org/spreadsheetml/2006/main" id="2" name="TblGemeinkosten" displayName="TblGemeinkosten" ref="A5:C15" headerRowCount="1" totalsRowCount="0" totalsRowShown="0">
  <tableColumns count="3">
    <tableColumn id="1" name="Kostenart"/>
    <tableColumn id="2" name="Betrag pro Jahr"/>
    <tableColumn id="3" name="Hinweis"/>
  </tableColumns>
</table>
</file>

<file path=xl/tables/table3.xml><?xml version="1.0" encoding="utf-8"?>
<table xmlns="http://schemas.openxmlformats.org/spreadsheetml/2006/main" id="3" name="TblProduktiveStunden" displayName="TblProduktiveStunden" ref="A5:C12" headerRowCount="1" totalsRowCount="0" totalsRowShown="0">
  <tableColumns count="3">
    <tableColumn id="1" name="Position"/>
    <tableColumn id="2" name="Wert"/>
    <tableColumn id="3" name="Hinweis"/>
  </tableColumns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90"/>
  </cols>
  <sheetData>
    <row r="1" customFormat="false" ht="2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32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2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</row>
    <row r="6" customFormat="false" ht="15" hidden="false" customHeight="false" outlineLevel="0" collapsed="false">
      <c r="A6" s="5" t="s">
        <v>3</v>
      </c>
      <c r="B6" s="6" t="s">
        <v>4</v>
      </c>
      <c r="C6" s="3"/>
      <c r="D6" s="3"/>
      <c r="E6" s="3"/>
      <c r="F6" s="3"/>
      <c r="G6" s="3"/>
      <c r="H6" s="3"/>
    </row>
    <row r="7" customFormat="false" ht="15" hidden="false" customHeight="false" outlineLevel="0" collapsed="false">
      <c r="A7" s="5" t="s">
        <v>5</v>
      </c>
      <c r="B7" s="6" t="s">
        <v>6</v>
      </c>
      <c r="C7" s="3"/>
      <c r="D7" s="3"/>
      <c r="E7" s="3"/>
      <c r="F7" s="3"/>
      <c r="G7" s="3"/>
      <c r="H7" s="3"/>
    </row>
    <row r="8" customFormat="false" ht="15" hidden="false" customHeight="false" outlineLevel="0" collapsed="false">
      <c r="A8" s="5" t="s">
        <v>7</v>
      </c>
      <c r="B8" s="6" t="s">
        <v>8</v>
      </c>
      <c r="C8" s="3"/>
      <c r="D8" s="3"/>
      <c r="E8" s="3"/>
      <c r="F8" s="3"/>
      <c r="G8" s="3"/>
      <c r="H8" s="3"/>
    </row>
    <row r="9" customFormat="false" ht="15" hidden="false" customHeight="false" outlineLevel="0" collapsed="false">
      <c r="A9" s="5" t="s">
        <v>9</v>
      </c>
      <c r="B9" s="6" t="s">
        <v>10</v>
      </c>
      <c r="C9" s="3"/>
      <c r="D9" s="3"/>
      <c r="E9" s="3"/>
      <c r="F9" s="3"/>
      <c r="G9" s="3"/>
      <c r="H9" s="3"/>
    </row>
    <row r="10" customFormat="false" ht="15" hidden="false" customHeight="false" outlineLevel="0" collapsed="false">
      <c r="A10" s="5" t="s">
        <v>11</v>
      </c>
      <c r="B10" s="6" t="s">
        <v>12</v>
      </c>
      <c r="C10" s="3"/>
      <c r="D10" s="3"/>
      <c r="E10" s="3"/>
      <c r="F10" s="3"/>
      <c r="G10" s="3"/>
      <c r="H10" s="3"/>
    </row>
    <row r="11" customFormat="false" ht="15" hidden="false" customHeight="false" outlineLevel="0" collapsed="false">
      <c r="A11" s="5" t="s">
        <v>13</v>
      </c>
      <c r="B11" s="6" t="s">
        <v>14</v>
      </c>
      <c r="C11" s="3"/>
      <c r="D11" s="3"/>
      <c r="E11" s="3"/>
      <c r="F11" s="3"/>
      <c r="G11" s="3"/>
      <c r="H11" s="3"/>
    </row>
    <row r="12" customFormat="false" ht="23.85" hidden="false" customHeight="false" outlineLevel="0" collapsed="false">
      <c r="A12" s="5" t="s">
        <v>15</v>
      </c>
      <c r="B12" s="6" t="s">
        <v>16</v>
      </c>
      <c r="C12" s="3"/>
      <c r="D12" s="3"/>
      <c r="E12" s="3"/>
      <c r="F12" s="3"/>
      <c r="G12" s="3"/>
      <c r="H12" s="3"/>
    </row>
    <row r="13" customFormat="false" ht="15" hidden="false" customHeight="false" outlineLevel="0" collapsed="false">
      <c r="A13" s="5" t="s">
        <v>17</v>
      </c>
      <c r="B13" s="6" t="s">
        <v>18</v>
      </c>
      <c r="C13" s="3"/>
      <c r="D13" s="3"/>
      <c r="E13" s="3"/>
      <c r="F13" s="3"/>
      <c r="G13" s="3"/>
      <c r="H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</row>
    <row r="16" customFormat="false" ht="24" hidden="false" customHeight="true" outlineLevel="0" collapsed="false">
      <c r="A16" s="7" t="s">
        <v>19</v>
      </c>
      <c r="B16" s="7" t="s">
        <v>20</v>
      </c>
      <c r="C16" s="3"/>
      <c r="D16" s="3"/>
      <c r="E16" s="3"/>
      <c r="F16" s="3"/>
      <c r="G16" s="3"/>
      <c r="H16" s="3"/>
    </row>
    <row r="17" customFormat="false" ht="15" hidden="false" customHeight="false" outlineLevel="0" collapsed="false">
      <c r="A17" s="8" t="s">
        <v>21</v>
      </c>
      <c r="B17" s="6" t="s">
        <v>22</v>
      </c>
      <c r="C17" s="3"/>
      <c r="D17" s="3"/>
      <c r="E17" s="3"/>
      <c r="F17" s="3"/>
      <c r="G17" s="3"/>
      <c r="H17" s="3"/>
    </row>
    <row r="18" customFormat="false" ht="15" hidden="false" customHeight="false" outlineLevel="0" collapsed="false">
      <c r="A18" s="8" t="s">
        <v>23</v>
      </c>
      <c r="B18" s="6" t="s">
        <v>24</v>
      </c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8" t="s">
        <v>25</v>
      </c>
      <c r="B19" s="6" t="s">
        <v>26</v>
      </c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8" t="s">
        <v>27</v>
      </c>
      <c r="B20" s="6" t="s">
        <v>28</v>
      </c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8" t="s">
        <v>29</v>
      </c>
      <c r="B21" s="6" t="s">
        <v>30</v>
      </c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8" t="s">
        <v>31</v>
      </c>
      <c r="B22" s="6" t="s">
        <v>32</v>
      </c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8" t="s">
        <v>33</v>
      </c>
      <c r="B23" s="6" t="s">
        <v>34</v>
      </c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3">
    <mergeCell ref="A1:H1"/>
    <mergeCell ref="A2:H2"/>
    <mergeCell ref="A4:H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8"/>
    <col collapsed="false" customWidth="true" hidden="false" outlineLevel="0" max="3" min="3" style="0" width="50"/>
  </cols>
  <sheetData>
    <row r="1" customFormat="false" ht="28" hidden="false" customHeight="true" outlineLevel="0" collapsed="false">
      <c r="A1" s="1" t="s">
        <v>35</v>
      </c>
      <c r="B1" s="1"/>
      <c r="C1" s="1"/>
      <c r="D1" s="1"/>
      <c r="E1" s="1"/>
      <c r="F1" s="1"/>
      <c r="G1" s="3"/>
      <c r="H1" s="3"/>
    </row>
    <row r="2" customFormat="false" ht="32" hidden="false" customHeight="true" outlineLevel="0" collapsed="false">
      <c r="A2" s="2" t="s">
        <v>36</v>
      </c>
      <c r="B2" s="2"/>
      <c r="C2" s="2"/>
      <c r="D2" s="2"/>
      <c r="E2" s="2"/>
      <c r="F2" s="2"/>
      <c r="G2" s="3"/>
      <c r="H2" s="3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2" hidden="false" customHeight="true" outlineLevel="0" collapsed="false">
      <c r="A4" s="4" t="s">
        <v>37</v>
      </c>
      <c r="B4" s="4"/>
      <c r="C4" s="4"/>
      <c r="D4" s="4"/>
      <c r="E4" s="4"/>
      <c r="F4" s="4"/>
      <c r="G4" s="3"/>
      <c r="H4" s="3"/>
    </row>
    <row r="5" customFormat="false" ht="24" hidden="false" customHeight="true" outlineLevel="0" collapsed="false">
      <c r="A5" s="7" t="s">
        <v>38</v>
      </c>
      <c r="B5" s="7" t="s">
        <v>39</v>
      </c>
      <c r="C5" s="7" t="s">
        <v>13</v>
      </c>
      <c r="D5" s="3"/>
      <c r="E5" s="3"/>
      <c r="F5" s="3"/>
      <c r="G5" s="3"/>
      <c r="H5" s="3"/>
    </row>
    <row r="6" customFormat="false" ht="15" hidden="false" customHeight="false" outlineLevel="0" collapsed="false">
      <c r="A6" s="6" t="s">
        <v>40</v>
      </c>
      <c r="B6" s="9" t="n">
        <v>6000</v>
      </c>
      <c r="C6" s="6" t="s">
        <v>41</v>
      </c>
      <c r="D6" s="3"/>
      <c r="E6" s="3"/>
      <c r="F6" s="3"/>
      <c r="G6" s="3"/>
      <c r="H6" s="3"/>
    </row>
    <row r="7" customFormat="false" ht="15" hidden="false" customHeight="false" outlineLevel="0" collapsed="false">
      <c r="A7" s="6" t="s">
        <v>42</v>
      </c>
      <c r="B7" s="9" t="n">
        <v>7200</v>
      </c>
      <c r="C7" s="6" t="s">
        <v>43</v>
      </c>
      <c r="D7" s="3"/>
      <c r="E7" s="3"/>
      <c r="F7" s="3"/>
      <c r="G7" s="3"/>
      <c r="H7" s="3"/>
    </row>
    <row r="8" customFormat="false" ht="15" hidden="false" customHeight="false" outlineLevel="0" collapsed="false">
      <c r="A8" s="6" t="s">
        <v>44</v>
      </c>
      <c r="B8" s="9" t="n">
        <v>2400</v>
      </c>
      <c r="C8" s="6" t="s">
        <v>45</v>
      </c>
      <c r="D8" s="3"/>
      <c r="E8" s="3"/>
      <c r="F8" s="3"/>
      <c r="G8" s="3"/>
      <c r="H8" s="3"/>
    </row>
    <row r="9" customFormat="false" ht="15" hidden="false" customHeight="false" outlineLevel="0" collapsed="false">
      <c r="A9" s="6" t="s">
        <v>46</v>
      </c>
      <c r="B9" s="9" t="n">
        <v>1800</v>
      </c>
      <c r="C9" s="6" t="s">
        <v>47</v>
      </c>
      <c r="D9" s="3"/>
      <c r="E9" s="3"/>
      <c r="F9" s="3"/>
      <c r="G9" s="3"/>
      <c r="H9" s="3"/>
    </row>
    <row r="10" customFormat="false" ht="15" hidden="false" customHeight="false" outlineLevel="0" collapsed="false">
      <c r="A10" s="6" t="s">
        <v>48</v>
      </c>
      <c r="B10" s="9" t="n">
        <v>600</v>
      </c>
      <c r="C10" s="6" t="s">
        <v>49</v>
      </c>
      <c r="D10" s="3"/>
      <c r="E10" s="3"/>
      <c r="F10" s="3"/>
      <c r="G10" s="3"/>
      <c r="H10" s="3"/>
    </row>
    <row r="11" customFormat="false" ht="15" hidden="false" customHeight="false" outlineLevel="0" collapsed="false">
      <c r="A11" s="6" t="s">
        <v>50</v>
      </c>
      <c r="B11" s="9" t="n">
        <v>600</v>
      </c>
      <c r="C11" s="6" t="s">
        <v>51</v>
      </c>
      <c r="D11" s="3"/>
      <c r="E11" s="3"/>
      <c r="F11" s="3"/>
      <c r="G11" s="3"/>
      <c r="H11" s="3"/>
    </row>
    <row r="12" customFormat="false" ht="15" hidden="false" customHeight="false" outlineLevel="0" collapsed="false">
      <c r="A12" s="6" t="s">
        <v>52</v>
      </c>
      <c r="B12" s="9" t="n">
        <v>1200</v>
      </c>
      <c r="C12" s="6" t="s">
        <v>53</v>
      </c>
      <c r="D12" s="3"/>
      <c r="E12" s="3"/>
      <c r="F12" s="3"/>
      <c r="G12" s="3"/>
      <c r="H12" s="3"/>
    </row>
    <row r="13" customFormat="false" ht="15" hidden="false" customHeight="false" outlineLevel="0" collapsed="false">
      <c r="A13" s="6" t="s">
        <v>54</v>
      </c>
      <c r="B13" s="9" t="n">
        <v>1500</v>
      </c>
      <c r="C13" s="6" t="s">
        <v>55</v>
      </c>
      <c r="D13" s="3"/>
      <c r="E13" s="3"/>
      <c r="F13" s="3"/>
      <c r="G13" s="3"/>
      <c r="H13" s="3"/>
    </row>
    <row r="14" customFormat="false" ht="15" hidden="false" customHeight="false" outlineLevel="0" collapsed="false">
      <c r="A14" s="6" t="s">
        <v>56</v>
      </c>
      <c r="B14" s="9" t="n">
        <v>1700</v>
      </c>
      <c r="C14" s="6" t="s">
        <v>57</v>
      </c>
      <c r="D14" s="3"/>
      <c r="E14" s="3"/>
      <c r="F14" s="3"/>
      <c r="G14" s="3"/>
      <c r="H14" s="3"/>
    </row>
    <row r="15" customFormat="false" ht="15" hidden="false" customHeight="false" outlineLevel="0" collapsed="false">
      <c r="A15" s="6" t="s">
        <v>58</v>
      </c>
      <c r="B15" s="9" t="n">
        <v>42000</v>
      </c>
      <c r="C15" s="6" t="s">
        <v>59</v>
      </c>
      <c r="D15" s="3"/>
      <c r="E15" s="3"/>
      <c r="F15" s="3"/>
      <c r="G15" s="3"/>
      <c r="H15" s="3"/>
    </row>
    <row r="16" customFormat="false" ht="15" hidden="false" customHeight="false" outlineLevel="0" collapsed="false">
      <c r="A16" s="3"/>
      <c r="B16" s="10"/>
      <c r="C16" s="3"/>
      <c r="D16" s="3"/>
      <c r="E16" s="3"/>
      <c r="F16" s="3"/>
      <c r="G16" s="3"/>
      <c r="H16" s="3"/>
    </row>
    <row r="17" customFormat="false" ht="15" hidden="false" customHeight="false" outlineLevel="0" collapsed="false">
      <c r="A17" s="11" t="s">
        <v>60</v>
      </c>
      <c r="B17" s="12" t="n">
        <f aca="false">SUM(B6:B15)</f>
        <v>65000</v>
      </c>
      <c r="C17" s="3"/>
      <c r="D17" s="3"/>
      <c r="E17" s="3"/>
      <c r="F17" s="3"/>
      <c r="G17" s="3"/>
      <c r="H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/>
    </row>
    <row r="19" customFormat="false" ht="24" hidden="false" customHeight="true" outlineLevel="0" collapsed="false">
      <c r="A19" s="7" t="s">
        <v>61</v>
      </c>
      <c r="B19" s="7" t="s">
        <v>62</v>
      </c>
      <c r="C19" s="7" t="s">
        <v>13</v>
      </c>
      <c r="D19" s="3"/>
      <c r="E19" s="3"/>
      <c r="F19" s="3"/>
      <c r="G19" s="3"/>
      <c r="H19" s="3"/>
    </row>
    <row r="20" customFormat="false" ht="15" hidden="false" customHeight="false" outlineLevel="0" collapsed="false">
      <c r="A20" s="6" t="s">
        <v>63</v>
      </c>
      <c r="B20" s="9" t="n">
        <v>250000</v>
      </c>
      <c r="C20" s="6" t="s">
        <v>64</v>
      </c>
      <c r="D20" s="3"/>
      <c r="E20" s="3"/>
      <c r="F20" s="3"/>
      <c r="G20" s="3"/>
      <c r="H20" s="3"/>
    </row>
    <row r="21" customFormat="false" ht="15" hidden="false" customHeight="false" outlineLevel="0" collapsed="false">
      <c r="A21" s="6" t="s">
        <v>65</v>
      </c>
      <c r="B21" s="13" t="n">
        <v>0.15</v>
      </c>
      <c r="C21" s="6" t="s">
        <v>66</v>
      </c>
      <c r="D21" s="3"/>
      <c r="E21" s="3"/>
      <c r="F21" s="3"/>
      <c r="G21" s="3"/>
      <c r="H21" s="3"/>
    </row>
    <row r="22" customFormat="false" ht="15" hidden="false" customHeight="false" outlineLevel="0" collapsed="false">
      <c r="A22" s="6" t="s">
        <v>67</v>
      </c>
      <c r="B22" s="13" t="n">
        <v>0.05</v>
      </c>
      <c r="C22" s="6" t="s">
        <v>68</v>
      </c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11" t="s">
        <v>69</v>
      </c>
      <c r="B24" s="14" t="n">
        <f aca="false">IF(B20=0,0,B17/B20)</f>
        <v>0.26</v>
      </c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3">
    <mergeCell ref="A1:F1"/>
    <mergeCell ref="A2:F2"/>
    <mergeCell ref="A4:F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8"/>
    <col collapsed="false" customWidth="true" hidden="false" outlineLevel="0" max="3" min="3" style="0" width="50"/>
  </cols>
  <sheetData>
    <row r="1" customFormat="false" ht="28" hidden="false" customHeight="true" outlineLevel="0" collapsed="false">
      <c r="A1" s="1" t="s">
        <v>70</v>
      </c>
      <c r="B1" s="1"/>
      <c r="C1" s="1"/>
      <c r="D1" s="1"/>
      <c r="E1" s="1"/>
      <c r="F1" s="1"/>
      <c r="G1" s="3"/>
      <c r="H1" s="3"/>
    </row>
    <row r="2" customFormat="false" ht="32" hidden="false" customHeight="true" outlineLevel="0" collapsed="false">
      <c r="A2" s="2" t="s">
        <v>71</v>
      </c>
      <c r="B2" s="2"/>
      <c r="C2" s="2"/>
      <c r="D2" s="2"/>
      <c r="E2" s="2"/>
      <c r="F2" s="2"/>
      <c r="G2" s="3"/>
      <c r="H2" s="3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2" hidden="false" customHeight="true" outlineLevel="0" collapsed="false">
      <c r="A4" s="4" t="s">
        <v>72</v>
      </c>
      <c r="B4" s="4"/>
      <c r="C4" s="4"/>
      <c r="D4" s="4"/>
      <c r="E4" s="4"/>
      <c r="F4" s="4"/>
      <c r="G4" s="3"/>
      <c r="H4" s="3"/>
    </row>
    <row r="5" customFormat="false" ht="24" hidden="false" customHeight="true" outlineLevel="0" collapsed="false">
      <c r="A5" s="7" t="s">
        <v>73</v>
      </c>
      <c r="B5" s="7" t="s">
        <v>74</v>
      </c>
      <c r="C5" s="7" t="s">
        <v>13</v>
      </c>
      <c r="D5" s="3"/>
      <c r="E5" s="3"/>
      <c r="F5" s="3"/>
      <c r="G5" s="3"/>
      <c r="H5" s="3"/>
    </row>
    <row r="6" customFormat="false" ht="15" hidden="false" customHeight="false" outlineLevel="0" collapsed="false">
      <c r="A6" s="6" t="s">
        <v>75</v>
      </c>
      <c r="B6" s="15" t="n">
        <v>220</v>
      </c>
      <c r="C6" s="6" t="s">
        <v>76</v>
      </c>
      <c r="D6" s="3"/>
      <c r="E6" s="3"/>
      <c r="F6" s="3"/>
      <c r="G6" s="3"/>
      <c r="H6" s="3"/>
    </row>
    <row r="7" customFormat="false" ht="15" hidden="false" customHeight="false" outlineLevel="0" collapsed="false">
      <c r="A7" s="6" t="s">
        <v>77</v>
      </c>
      <c r="B7" s="15" t="n">
        <v>8</v>
      </c>
      <c r="C7" s="6" t="s">
        <v>78</v>
      </c>
      <c r="D7" s="3"/>
      <c r="E7" s="3"/>
      <c r="F7" s="3"/>
      <c r="G7" s="3"/>
      <c r="H7" s="3"/>
    </row>
    <row r="8" customFormat="false" ht="15" hidden="false" customHeight="false" outlineLevel="0" collapsed="false">
      <c r="A8" s="6" t="s">
        <v>79</v>
      </c>
      <c r="B8" s="15" t="n">
        <v>30</v>
      </c>
      <c r="C8" s="6" t="s">
        <v>80</v>
      </c>
      <c r="D8" s="3"/>
      <c r="E8" s="3"/>
      <c r="F8" s="3"/>
      <c r="G8" s="3"/>
      <c r="H8" s="3"/>
    </row>
    <row r="9" customFormat="false" ht="15" hidden="false" customHeight="false" outlineLevel="0" collapsed="false">
      <c r="A9" s="6" t="s">
        <v>81</v>
      </c>
      <c r="B9" s="15" t="n">
        <v>10</v>
      </c>
      <c r="C9" s="6" t="s">
        <v>80</v>
      </c>
      <c r="D9" s="3"/>
      <c r="E9" s="3"/>
      <c r="F9" s="3"/>
      <c r="G9" s="3"/>
      <c r="H9" s="3"/>
    </row>
    <row r="10" customFormat="false" ht="15" hidden="false" customHeight="false" outlineLevel="0" collapsed="false">
      <c r="A10" s="6" t="s">
        <v>82</v>
      </c>
      <c r="B10" s="15" t="n">
        <v>8</v>
      </c>
      <c r="C10" s="6" t="s">
        <v>83</v>
      </c>
      <c r="D10" s="3"/>
      <c r="E10" s="3"/>
      <c r="F10" s="3"/>
      <c r="G10" s="3"/>
      <c r="H10" s="3"/>
    </row>
    <row r="11" customFormat="false" ht="15" hidden="false" customHeight="false" outlineLevel="0" collapsed="false">
      <c r="A11" s="6" t="s">
        <v>84</v>
      </c>
      <c r="B11" s="15" t="n">
        <v>5</v>
      </c>
      <c r="C11" s="6" t="s">
        <v>85</v>
      </c>
      <c r="D11" s="3"/>
      <c r="E11" s="3"/>
      <c r="F11" s="3"/>
      <c r="G11" s="3"/>
      <c r="H11" s="3"/>
    </row>
    <row r="12" customFormat="false" ht="15" hidden="false" customHeight="false" outlineLevel="0" collapsed="false">
      <c r="A12" s="6" t="s">
        <v>86</v>
      </c>
      <c r="B12" s="13" t="n">
        <v>0.75</v>
      </c>
      <c r="C12" s="6" t="s">
        <v>87</v>
      </c>
      <c r="D12" s="3"/>
      <c r="E12" s="3"/>
      <c r="F12" s="3"/>
      <c r="G12" s="3"/>
      <c r="H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</row>
    <row r="14" customFormat="false" ht="15" hidden="false" customHeight="false" outlineLevel="0" collapsed="false">
      <c r="A14" s="11" t="s">
        <v>88</v>
      </c>
      <c r="B14" s="16" t="n">
        <f aca="false">B6*B7</f>
        <v>1760</v>
      </c>
      <c r="C14" s="3"/>
      <c r="D14" s="3"/>
      <c r="E14" s="3"/>
      <c r="F14" s="3"/>
      <c r="G14" s="3"/>
      <c r="H14" s="3"/>
    </row>
    <row r="15" customFormat="false" ht="15" hidden="false" customHeight="false" outlineLevel="0" collapsed="false">
      <c r="A15" s="11" t="s">
        <v>89</v>
      </c>
      <c r="B15" s="16" t="n">
        <f aca="false">(B8+B9+B10+B11)*B7</f>
        <v>424</v>
      </c>
      <c r="C15" s="3"/>
      <c r="D15" s="3"/>
      <c r="E15" s="3"/>
      <c r="F15" s="3"/>
      <c r="G15" s="3"/>
      <c r="H15" s="3"/>
    </row>
    <row r="16" customFormat="false" ht="15" hidden="false" customHeight="false" outlineLevel="0" collapsed="false">
      <c r="A16" s="11" t="s">
        <v>90</v>
      </c>
      <c r="B16" s="16" t="n">
        <f aca="false">MAX(0,B14-B15)</f>
        <v>1336</v>
      </c>
      <c r="C16" s="3"/>
      <c r="D16" s="3"/>
      <c r="E16" s="3"/>
      <c r="F16" s="3"/>
      <c r="G16" s="3"/>
      <c r="H16" s="3"/>
    </row>
    <row r="17" customFormat="false" ht="15" hidden="false" customHeight="false" outlineLevel="0" collapsed="false">
      <c r="A17" s="11" t="s">
        <v>91</v>
      </c>
      <c r="B17" s="16" t="n">
        <f aca="false">B16*B12</f>
        <v>1002</v>
      </c>
      <c r="C17" s="3"/>
      <c r="D17" s="3"/>
      <c r="E17" s="3"/>
      <c r="F17" s="3"/>
      <c r="G17" s="3"/>
      <c r="H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3">
    <mergeCell ref="A1:F1"/>
    <mergeCell ref="A2:F2"/>
    <mergeCell ref="A4:F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3" min="3" style="0" width="50"/>
  </cols>
  <sheetData>
    <row r="1" customFormat="false" ht="28" hidden="false" customHeight="true" outlineLevel="0" collapsed="false">
      <c r="A1" s="1" t="s">
        <v>92</v>
      </c>
      <c r="B1" s="1"/>
      <c r="C1" s="1"/>
      <c r="D1" s="1"/>
      <c r="E1" s="1"/>
      <c r="F1" s="1"/>
      <c r="G1" s="1"/>
      <c r="H1" s="1"/>
    </row>
    <row r="2" customFormat="false" ht="32" hidden="false" customHeight="true" outlineLevel="0" collapsed="false">
      <c r="A2" s="2" t="s">
        <v>93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2" hidden="false" customHeight="true" outlineLevel="0" collapsed="false">
      <c r="A4" s="4" t="s">
        <v>94</v>
      </c>
      <c r="B4" s="4"/>
      <c r="C4" s="4"/>
      <c r="D4" s="4"/>
      <c r="E4" s="4"/>
      <c r="F4" s="4"/>
      <c r="G4" s="4"/>
      <c r="H4" s="4"/>
    </row>
    <row r="5" customFormat="false" ht="24" hidden="false" customHeight="true" outlineLevel="0" collapsed="false">
      <c r="A5" s="7" t="s">
        <v>73</v>
      </c>
      <c r="B5" s="7" t="s">
        <v>74</v>
      </c>
      <c r="C5" s="7" t="s">
        <v>13</v>
      </c>
      <c r="D5" s="3"/>
      <c r="E5" s="3"/>
      <c r="F5" s="3"/>
      <c r="G5" s="3"/>
      <c r="H5" s="3"/>
    </row>
    <row r="6" customFormat="false" ht="15" hidden="false" customHeight="false" outlineLevel="0" collapsed="false">
      <c r="A6" s="6" t="s">
        <v>95</v>
      </c>
      <c r="B6" s="9" t="n">
        <v>55000</v>
      </c>
      <c r="C6" s="6" t="s">
        <v>96</v>
      </c>
      <c r="D6" s="3"/>
      <c r="E6" s="3"/>
      <c r="F6" s="3"/>
      <c r="G6" s="3"/>
      <c r="H6" s="3"/>
    </row>
    <row r="7" customFormat="false" ht="15" hidden="false" customHeight="false" outlineLevel="0" collapsed="false">
      <c r="A7" s="6" t="s">
        <v>97</v>
      </c>
      <c r="B7" s="17" t="n">
        <f aca="false">'Produktive Stunden'!B17</f>
        <v>1002</v>
      </c>
      <c r="C7" s="6" t="s">
        <v>98</v>
      </c>
      <c r="D7" s="3"/>
      <c r="E7" s="3"/>
      <c r="F7" s="3"/>
      <c r="G7" s="3"/>
      <c r="H7" s="3"/>
    </row>
    <row r="8" customFormat="false" ht="15" hidden="false" customHeight="false" outlineLevel="0" collapsed="false">
      <c r="A8" s="6" t="s">
        <v>99</v>
      </c>
      <c r="B8" s="18" t="n">
        <f aca="false">Gemeinkosten!B17</f>
        <v>65000</v>
      </c>
      <c r="C8" s="6" t="s">
        <v>100</v>
      </c>
      <c r="D8" s="3"/>
      <c r="E8" s="3"/>
      <c r="F8" s="3"/>
      <c r="G8" s="3"/>
      <c r="H8" s="3"/>
    </row>
    <row r="9" customFormat="false" ht="15" hidden="false" customHeight="false" outlineLevel="0" collapsed="false">
      <c r="A9" s="6" t="s">
        <v>101</v>
      </c>
      <c r="B9" s="19" t="n">
        <f aca="false">Gemeinkosten!B21</f>
        <v>0.15</v>
      </c>
      <c r="C9" s="6" t="s">
        <v>102</v>
      </c>
      <c r="D9" s="3"/>
      <c r="E9" s="3"/>
      <c r="F9" s="3"/>
      <c r="G9" s="3"/>
      <c r="H9" s="3"/>
    </row>
    <row r="10" customFormat="false" ht="15" hidden="false" customHeight="false" outlineLevel="0" collapsed="false">
      <c r="A10" s="6" t="s">
        <v>67</v>
      </c>
      <c r="B10" s="19" t="n">
        <f aca="false">Gemeinkosten!B22</f>
        <v>0.05</v>
      </c>
      <c r="C10" s="6" t="s">
        <v>102</v>
      </c>
      <c r="D10" s="3"/>
      <c r="E10" s="3"/>
      <c r="F10" s="3"/>
      <c r="G10" s="3"/>
      <c r="H10" s="3"/>
    </row>
    <row r="11" customFormat="false" ht="15" hidden="false" customHeight="false" outlineLevel="0" collapsed="false">
      <c r="A11" s="6" t="s">
        <v>103</v>
      </c>
      <c r="B11" s="13" t="n">
        <v>0.2</v>
      </c>
      <c r="C11" s="6" t="s">
        <v>104</v>
      </c>
      <c r="D11" s="3"/>
      <c r="E11" s="3"/>
      <c r="F11" s="3"/>
      <c r="G11" s="3"/>
      <c r="H11" s="3"/>
    </row>
    <row r="12" customFormat="false" ht="15" hidden="false" customHeight="false" outlineLevel="0" collapsed="false">
      <c r="A12" s="6" t="s">
        <v>105</v>
      </c>
      <c r="B12" s="15" t="n">
        <v>1</v>
      </c>
      <c r="C12" s="6" t="s">
        <v>106</v>
      </c>
      <c r="D12" s="3"/>
      <c r="E12" s="3"/>
      <c r="F12" s="3"/>
      <c r="G12" s="3"/>
      <c r="H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</row>
    <row r="14" customFormat="false" ht="22" hidden="false" customHeight="true" outlineLevel="0" collapsed="false">
      <c r="A14" s="4" t="s">
        <v>107</v>
      </c>
      <c r="B14" s="4"/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11" t="s">
        <v>108</v>
      </c>
      <c r="B15" s="20" t="n">
        <f aca="false">IF(B7=0,0,B6/B7)</f>
        <v>54.8902195608782</v>
      </c>
      <c r="C15" s="3"/>
      <c r="D15" s="3"/>
      <c r="E15" s="3"/>
      <c r="F15" s="3"/>
      <c r="G15" s="3"/>
      <c r="H15" s="3"/>
    </row>
    <row r="16" customFormat="false" ht="15" hidden="false" customHeight="false" outlineLevel="0" collapsed="false">
      <c r="A16" s="11" t="s">
        <v>109</v>
      </c>
      <c r="B16" s="20" t="n">
        <f aca="false">IF(B7=0,0,B8/B7)</f>
        <v>64.8702594810379</v>
      </c>
      <c r="C16" s="3"/>
      <c r="D16" s="3"/>
      <c r="E16" s="3"/>
      <c r="F16" s="3"/>
      <c r="G16" s="3"/>
      <c r="H16" s="3"/>
    </row>
    <row r="17" customFormat="false" ht="15" hidden="false" customHeight="false" outlineLevel="0" collapsed="false">
      <c r="A17" s="11" t="s">
        <v>110</v>
      </c>
      <c r="B17" s="20" t="n">
        <f aca="false">B15+B16</f>
        <v>119.760479041916</v>
      </c>
      <c r="C17" s="3"/>
      <c r="D17" s="3"/>
      <c r="E17" s="3"/>
      <c r="F17" s="3"/>
      <c r="G17" s="3"/>
      <c r="H17" s="3"/>
    </row>
    <row r="18" customFormat="false" ht="15" hidden="false" customHeight="false" outlineLevel="0" collapsed="false">
      <c r="A18" s="11" t="s">
        <v>111</v>
      </c>
      <c r="B18" s="21" t="n">
        <f aca="false">B9+B10</f>
        <v>0.2</v>
      </c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11" t="s">
        <v>112</v>
      </c>
      <c r="B19" s="20" t="n">
        <f aca="false">B17*(1+B18)</f>
        <v>143.712574850299</v>
      </c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11" t="s">
        <v>113</v>
      </c>
      <c r="B20" s="20" t="n">
        <f aca="false">IF(B12=1,ROUND(B19,0),B19)</f>
        <v>144</v>
      </c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4">
    <mergeCell ref="A1:H1"/>
    <mergeCell ref="A2:H2"/>
    <mergeCell ref="A4:H4"/>
    <mergeCell ref="A14:H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50"/>
  </cols>
  <sheetData>
    <row r="1" customFormat="false" ht="28" hidden="false" customHeight="true" outlineLevel="0" collapsed="false">
      <c r="A1" s="1" t="s">
        <v>114</v>
      </c>
      <c r="B1" s="1"/>
      <c r="C1" s="1"/>
      <c r="D1" s="1"/>
      <c r="E1" s="1"/>
      <c r="F1" s="1"/>
      <c r="G1" s="1"/>
      <c r="H1" s="1"/>
    </row>
    <row r="2" customFormat="false" ht="32" hidden="false" customHeight="true" outlineLevel="0" collapsed="false">
      <c r="A2" s="2" t="s">
        <v>115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2" hidden="false" customHeight="true" outlineLevel="0" collapsed="false">
      <c r="A4" s="4" t="s">
        <v>116</v>
      </c>
      <c r="B4" s="4"/>
      <c r="C4" s="4"/>
      <c r="D4" s="4"/>
      <c r="E4" s="4"/>
      <c r="F4" s="4"/>
      <c r="G4" s="4"/>
      <c r="H4" s="4"/>
    </row>
    <row r="5" customFormat="false" ht="24" hidden="false" customHeight="true" outlineLevel="0" collapsed="false">
      <c r="A5" s="7" t="s">
        <v>73</v>
      </c>
      <c r="B5" s="7" t="s">
        <v>74</v>
      </c>
      <c r="C5" s="7" t="s">
        <v>13</v>
      </c>
      <c r="D5" s="3"/>
      <c r="E5" s="3"/>
      <c r="F5" s="3"/>
      <c r="G5" s="3"/>
      <c r="H5" s="3"/>
    </row>
    <row r="6" customFormat="false" ht="15" hidden="false" customHeight="false" outlineLevel="0" collapsed="false">
      <c r="A6" s="6" t="s">
        <v>117</v>
      </c>
      <c r="B6" s="22" t="n">
        <v>5000</v>
      </c>
      <c r="C6" s="6" t="s">
        <v>118</v>
      </c>
      <c r="D6" s="3"/>
      <c r="E6" s="3"/>
      <c r="F6" s="3"/>
      <c r="G6" s="3"/>
      <c r="H6" s="3"/>
    </row>
    <row r="7" customFormat="false" ht="15" hidden="false" customHeight="false" outlineLevel="0" collapsed="false">
      <c r="A7" s="6" t="s">
        <v>119</v>
      </c>
      <c r="B7" s="22" t="n">
        <v>1200</v>
      </c>
      <c r="C7" s="6" t="s">
        <v>120</v>
      </c>
      <c r="D7" s="3"/>
      <c r="E7" s="3"/>
      <c r="F7" s="3"/>
      <c r="G7" s="3"/>
      <c r="H7" s="3"/>
    </row>
    <row r="8" customFormat="false" ht="15" hidden="false" customHeight="false" outlineLevel="0" collapsed="false">
      <c r="A8" s="6" t="s">
        <v>121</v>
      </c>
      <c r="B8" s="22" t="n">
        <v>300</v>
      </c>
      <c r="C8" s="6" t="s">
        <v>122</v>
      </c>
      <c r="D8" s="3"/>
      <c r="E8" s="3"/>
      <c r="F8" s="3"/>
      <c r="G8" s="3"/>
      <c r="H8" s="3"/>
    </row>
    <row r="9" customFormat="false" ht="15" hidden="false" customHeight="false" outlineLevel="0" collapsed="false">
      <c r="A9" s="6" t="s">
        <v>123</v>
      </c>
      <c r="B9" s="22" t="n">
        <v>0</v>
      </c>
      <c r="C9" s="6" t="s">
        <v>124</v>
      </c>
      <c r="D9" s="3"/>
      <c r="E9" s="3"/>
      <c r="F9" s="3"/>
      <c r="G9" s="3"/>
      <c r="H9" s="3"/>
    </row>
    <row r="10" customFormat="false" ht="15" hidden="false" customHeight="false" outlineLevel="0" collapsed="false">
      <c r="A10" s="6" t="s">
        <v>125</v>
      </c>
      <c r="B10" s="23" t="n">
        <v>40</v>
      </c>
      <c r="C10" s="6" t="s">
        <v>126</v>
      </c>
      <c r="D10" s="3"/>
      <c r="E10" s="3"/>
      <c r="F10" s="3"/>
      <c r="G10" s="3"/>
      <c r="H10" s="3"/>
    </row>
    <row r="11" customFormat="false" ht="15" hidden="false" customHeight="false" outlineLevel="0" collapsed="false">
      <c r="A11" s="6" t="s">
        <v>25</v>
      </c>
      <c r="B11" s="20" t="n">
        <f aca="false">Stundenverrechnungssatz!B20</f>
        <v>144</v>
      </c>
      <c r="C11" s="6" t="s">
        <v>127</v>
      </c>
      <c r="D11" s="3"/>
      <c r="E11" s="3"/>
      <c r="F11" s="3"/>
      <c r="G11" s="3"/>
      <c r="H11" s="3"/>
    </row>
    <row r="12" customFormat="false" ht="15" hidden="false" customHeight="false" outlineLevel="0" collapsed="false">
      <c r="A12" s="6" t="s">
        <v>128</v>
      </c>
      <c r="B12" s="20" t="n">
        <f aca="false">SUM(B7:B9)</f>
        <v>1500</v>
      </c>
      <c r="C12" s="6" t="s">
        <v>129</v>
      </c>
      <c r="D12" s="3"/>
      <c r="E12" s="3"/>
      <c r="F12" s="3"/>
      <c r="G12" s="3"/>
      <c r="H12" s="3"/>
    </row>
    <row r="13" customFormat="false" ht="15" hidden="false" customHeight="false" outlineLevel="0" collapsed="false">
      <c r="A13" s="6" t="s">
        <v>27</v>
      </c>
      <c r="B13" s="20" t="n">
        <f aca="false">B6-B12</f>
        <v>3500</v>
      </c>
      <c r="C13" s="6" t="s">
        <v>129</v>
      </c>
      <c r="D13" s="3"/>
      <c r="E13" s="3"/>
      <c r="F13" s="3"/>
      <c r="G13" s="3"/>
      <c r="H13" s="3"/>
    </row>
    <row r="14" customFormat="false" ht="15" hidden="false" customHeight="false" outlineLevel="0" collapsed="false">
      <c r="A14" s="6" t="s">
        <v>130</v>
      </c>
      <c r="B14" s="14" t="n">
        <f aca="false">IF(B6=0,0,B13/B6)</f>
        <v>0.7</v>
      </c>
      <c r="C14" s="6" t="s">
        <v>129</v>
      </c>
      <c r="D14" s="3"/>
      <c r="E14" s="3"/>
      <c r="F14" s="3"/>
      <c r="G14" s="3"/>
      <c r="H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</row>
    <row r="16" customFormat="false" ht="22" hidden="false" customHeight="true" outlineLevel="0" collapsed="false">
      <c r="A16" s="4" t="s">
        <v>131</v>
      </c>
      <c r="B16" s="4"/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6" t="s">
        <v>132</v>
      </c>
      <c r="B17" s="13" t="n">
        <v>0.25</v>
      </c>
      <c r="C17" s="3"/>
      <c r="D17" s="3"/>
      <c r="E17" s="3"/>
      <c r="F17" s="3"/>
      <c r="G17" s="3"/>
      <c r="H17" s="3"/>
    </row>
    <row r="18" customFormat="false" ht="15" hidden="false" customHeight="false" outlineLevel="0" collapsed="false">
      <c r="A18" s="6" t="s">
        <v>133</v>
      </c>
      <c r="B18" s="13" t="n">
        <v>0.15</v>
      </c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11" t="s">
        <v>134</v>
      </c>
      <c r="B19" s="11" t="str">
        <f aca="false">IF(B14&lt;B18,"Kritisch",IF(B14&lt;B17,"Beobachten","Gut"))</f>
        <v>Gut</v>
      </c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4">
    <mergeCell ref="A1:H1"/>
    <mergeCell ref="A2:H2"/>
    <mergeCell ref="A4:H4"/>
    <mergeCell ref="A16:H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8"/>
    <col collapsed="false" customWidth="true" hidden="false" outlineLevel="0" max="3" min="3" style="0" width="50"/>
  </cols>
  <sheetData>
    <row r="1" customFormat="false" ht="28" hidden="false" customHeight="true" outlineLevel="0" collapsed="false">
      <c r="A1" s="1" t="s">
        <v>135</v>
      </c>
      <c r="B1" s="1"/>
      <c r="C1" s="1"/>
      <c r="D1" s="1"/>
      <c r="E1" s="1"/>
      <c r="F1" s="1"/>
      <c r="G1" s="1"/>
      <c r="H1" s="1"/>
    </row>
    <row r="2" customFormat="false" ht="32" hidden="false" customHeight="true" outlineLevel="0" collapsed="false">
      <c r="A2" s="2" t="s">
        <v>136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2" hidden="false" customHeight="true" outlineLevel="0" collapsed="false">
      <c r="A4" s="4" t="s">
        <v>137</v>
      </c>
      <c r="B4" s="4"/>
      <c r="C4" s="4"/>
      <c r="D4" s="4"/>
      <c r="E4" s="4"/>
      <c r="F4" s="4"/>
      <c r="G4" s="4"/>
      <c r="H4" s="4"/>
    </row>
    <row r="5" customFormat="false" ht="24" hidden="false" customHeight="true" outlineLevel="0" collapsed="false">
      <c r="A5" s="7" t="s">
        <v>73</v>
      </c>
      <c r="B5" s="7" t="s">
        <v>74</v>
      </c>
      <c r="C5" s="7" t="s">
        <v>13</v>
      </c>
      <c r="D5" s="3"/>
      <c r="E5" s="3"/>
      <c r="F5" s="3"/>
      <c r="G5" s="3"/>
      <c r="H5" s="3"/>
    </row>
    <row r="6" customFormat="false" ht="15" hidden="false" customHeight="false" outlineLevel="0" collapsed="false">
      <c r="A6" s="6" t="s">
        <v>138</v>
      </c>
      <c r="B6" s="20" t="n">
        <f aca="false">Deckungsbeitrag!B12</f>
        <v>1500</v>
      </c>
      <c r="C6" s="6" t="s">
        <v>139</v>
      </c>
      <c r="D6" s="3"/>
      <c r="E6" s="3"/>
      <c r="F6" s="3"/>
      <c r="G6" s="3"/>
      <c r="H6" s="3"/>
    </row>
    <row r="7" customFormat="false" ht="15" hidden="false" customHeight="false" outlineLevel="0" collapsed="false">
      <c r="A7" s="6" t="s">
        <v>125</v>
      </c>
      <c r="B7" s="24" t="n">
        <f aca="false">Deckungsbeitrag!B10</f>
        <v>40</v>
      </c>
      <c r="C7" s="6" t="s">
        <v>140</v>
      </c>
      <c r="D7" s="3"/>
      <c r="E7" s="3"/>
      <c r="F7" s="3"/>
      <c r="G7" s="3"/>
      <c r="H7" s="3"/>
    </row>
    <row r="8" customFormat="false" ht="15" hidden="false" customHeight="false" outlineLevel="0" collapsed="false">
      <c r="A8" s="6" t="s">
        <v>141</v>
      </c>
      <c r="B8" s="20" t="n">
        <f aca="false">Stundenverrechnungssatz!B17</f>
        <v>119.760479041916</v>
      </c>
      <c r="C8" s="6" t="s">
        <v>142</v>
      </c>
      <c r="D8" s="3"/>
      <c r="E8" s="3"/>
      <c r="F8" s="3"/>
      <c r="G8" s="3"/>
      <c r="H8" s="3"/>
    </row>
    <row r="9" customFormat="false" ht="15" hidden="false" customHeight="false" outlineLevel="0" collapsed="false">
      <c r="A9" s="6" t="s">
        <v>143</v>
      </c>
      <c r="B9" s="20" t="n">
        <f aca="false">B7*B8</f>
        <v>4790.41916167665</v>
      </c>
      <c r="C9" s="6" t="s">
        <v>144</v>
      </c>
      <c r="D9" s="3"/>
      <c r="E9" s="3"/>
      <c r="F9" s="3"/>
      <c r="G9" s="3"/>
      <c r="H9" s="3"/>
    </row>
    <row r="10" customFormat="false" ht="15" hidden="false" customHeight="false" outlineLevel="0" collapsed="false">
      <c r="A10" s="6" t="s">
        <v>145</v>
      </c>
      <c r="B10" s="22" t="n">
        <v>800</v>
      </c>
      <c r="C10" s="6" t="s">
        <v>146</v>
      </c>
      <c r="D10" s="3"/>
      <c r="E10" s="3"/>
      <c r="F10" s="3"/>
      <c r="G10" s="3"/>
      <c r="H10" s="3"/>
    </row>
    <row r="11" customFormat="false" ht="15" hidden="false" customHeight="false" outlineLevel="0" collapsed="false">
      <c r="A11" s="6" t="s">
        <v>147</v>
      </c>
      <c r="B11" s="22" t="n">
        <v>300</v>
      </c>
      <c r="C11" s="6" t="s">
        <v>148</v>
      </c>
      <c r="D11" s="3"/>
      <c r="E11" s="3"/>
      <c r="F11" s="3"/>
      <c r="G11" s="3"/>
      <c r="H11" s="3"/>
    </row>
    <row r="12" customFormat="false" ht="15" hidden="false" customHeight="false" outlineLevel="0" collapsed="false">
      <c r="A12" s="6" t="s">
        <v>149</v>
      </c>
      <c r="B12" s="20" t="n">
        <f aca="false">B6</f>
        <v>1500</v>
      </c>
      <c r="C12" s="6" t="s">
        <v>150</v>
      </c>
      <c r="D12" s="3"/>
      <c r="E12" s="3"/>
      <c r="F12" s="3"/>
      <c r="G12" s="3"/>
      <c r="H12" s="3"/>
    </row>
    <row r="13" customFormat="false" ht="15" hidden="false" customHeight="false" outlineLevel="0" collapsed="false">
      <c r="A13" s="6" t="s">
        <v>151</v>
      </c>
      <c r="B13" s="20" t="n">
        <f aca="false">B6+B9+B10+B11</f>
        <v>7390.41916167665</v>
      </c>
      <c r="C13" s="6" t="s">
        <v>152</v>
      </c>
      <c r="D13" s="3"/>
      <c r="E13" s="3"/>
      <c r="F13" s="3"/>
      <c r="G13" s="3"/>
      <c r="H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</row>
    <row r="15" customFormat="false" ht="22" hidden="false" customHeight="true" outlineLevel="0" collapsed="false">
      <c r="A15" s="4" t="s">
        <v>153</v>
      </c>
      <c r="B15" s="4"/>
      <c r="C15" s="4"/>
      <c r="D15" s="4"/>
      <c r="E15" s="4"/>
      <c r="F15" s="4"/>
      <c r="G15" s="4"/>
      <c r="H15" s="4"/>
    </row>
    <row r="16" customFormat="false" ht="15" hidden="false" customHeight="false" outlineLevel="0" collapsed="false">
      <c r="A16" s="6" t="s">
        <v>154</v>
      </c>
      <c r="B16" s="22" t="n">
        <v>2600</v>
      </c>
      <c r="C16" s="3"/>
      <c r="D16" s="3"/>
      <c r="E16" s="3"/>
      <c r="F16" s="3"/>
      <c r="G16" s="3"/>
      <c r="H16" s="3"/>
    </row>
    <row r="17" customFormat="false" ht="15" hidden="false" customHeight="false" outlineLevel="0" collapsed="false">
      <c r="A17" s="11" t="s">
        <v>155</v>
      </c>
      <c r="B17" s="20" t="n">
        <f aca="false">B16-B13</f>
        <v>-4790.41916167665</v>
      </c>
      <c r="C17" s="3"/>
      <c r="D17" s="3"/>
      <c r="E17" s="3"/>
      <c r="F17" s="3"/>
      <c r="G17" s="3"/>
      <c r="H17" s="3"/>
    </row>
    <row r="18" customFormat="false" ht="23.85" hidden="false" customHeight="false" outlineLevel="0" collapsed="false">
      <c r="A18" s="11" t="s">
        <v>131</v>
      </c>
      <c r="B18" s="11" t="str">
        <f aca="false">IF(B16&lt;B12,"Verlust: unter kurzfristiger Grenze",IF(B16&lt;B13,"Kritisch: unter langfristiger Grenze","OK"))</f>
        <v>Kritisch: unter langfristiger Grenze</v>
      </c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4">
    <mergeCell ref="A1:H1"/>
    <mergeCell ref="A2:H2"/>
    <mergeCell ref="A4:H4"/>
    <mergeCell ref="A15:H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8"/>
    <col collapsed="false" customWidth="true" hidden="false" outlineLevel="0" max="3" min="3" style="0" width="50"/>
  </cols>
  <sheetData>
    <row r="1" customFormat="false" ht="28" hidden="false" customHeight="true" outlineLevel="0" collapsed="false">
      <c r="A1" s="1" t="s">
        <v>156</v>
      </c>
      <c r="B1" s="1"/>
      <c r="C1" s="1"/>
      <c r="D1" s="1"/>
      <c r="E1" s="1"/>
      <c r="F1" s="1"/>
      <c r="G1" s="1"/>
      <c r="H1" s="1"/>
    </row>
    <row r="2" customFormat="false" ht="32" hidden="false" customHeight="true" outlineLevel="0" collapsed="false">
      <c r="A2" s="2" t="s">
        <v>157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2" hidden="false" customHeight="true" outlineLevel="0" collapsed="false">
      <c r="A4" s="4" t="s">
        <v>94</v>
      </c>
      <c r="B4" s="4"/>
      <c r="C4" s="4"/>
      <c r="D4" s="4"/>
      <c r="E4" s="4"/>
      <c r="F4" s="4"/>
      <c r="G4" s="4"/>
      <c r="H4" s="4"/>
    </row>
    <row r="5" customFormat="false" ht="24" hidden="false" customHeight="true" outlineLevel="0" collapsed="false">
      <c r="A5" s="7" t="s">
        <v>73</v>
      </c>
      <c r="B5" s="7" t="s">
        <v>74</v>
      </c>
      <c r="C5" s="7" t="s">
        <v>13</v>
      </c>
      <c r="D5" s="3"/>
      <c r="E5" s="3"/>
      <c r="F5" s="3"/>
      <c r="G5" s="3"/>
      <c r="H5" s="3"/>
    </row>
    <row r="6" customFormat="false" ht="15" hidden="false" customHeight="false" outlineLevel="0" collapsed="false">
      <c r="A6" s="6" t="s">
        <v>158</v>
      </c>
      <c r="B6" s="20" t="n">
        <f aca="false">Gemeinkosten!B17</f>
        <v>65000</v>
      </c>
      <c r="C6" s="6" t="s">
        <v>159</v>
      </c>
      <c r="D6" s="3"/>
      <c r="E6" s="3"/>
      <c r="F6" s="3"/>
      <c r="G6" s="3"/>
      <c r="H6" s="3"/>
    </row>
    <row r="7" customFormat="false" ht="15" hidden="false" customHeight="false" outlineLevel="0" collapsed="false">
      <c r="A7" s="6" t="s">
        <v>160</v>
      </c>
      <c r="B7" s="14" t="n">
        <f aca="false">Deckungsbeitrag!B14</f>
        <v>0.7</v>
      </c>
      <c r="C7" s="6" t="s">
        <v>161</v>
      </c>
      <c r="D7" s="3"/>
      <c r="E7" s="3"/>
      <c r="F7" s="3"/>
      <c r="G7" s="3"/>
      <c r="H7" s="3"/>
    </row>
    <row r="8" customFormat="false" ht="15" hidden="false" customHeight="false" outlineLevel="0" collapsed="false">
      <c r="A8" s="6" t="s">
        <v>162</v>
      </c>
      <c r="B8" s="22" t="n">
        <v>5000</v>
      </c>
      <c r="C8" s="6" t="s">
        <v>118</v>
      </c>
      <c r="D8" s="3"/>
      <c r="E8" s="3"/>
      <c r="F8" s="3"/>
      <c r="G8" s="3"/>
      <c r="H8" s="3"/>
    </row>
    <row r="9" customFormat="false" ht="15" hidden="false" customHeight="false" outlineLevel="0" collapsed="false">
      <c r="A9" s="6" t="s">
        <v>163</v>
      </c>
      <c r="B9" s="22" t="n">
        <v>250000</v>
      </c>
      <c r="C9" s="6" t="s">
        <v>164</v>
      </c>
      <c r="D9" s="3"/>
      <c r="E9" s="3"/>
      <c r="F9" s="3"/>
      <c r="G9" s="3"/>
      <c r="H9" s="3"/>
    </row>
    <row r="10" customFormat="false" ht="15" hidden="false" customHeight="false" outlineLevel="0" collapsed="false">
      <c r="A10" s="11" t="s">
        <v>165</v>
      </c>
      <c r="B10" s="20" t="n">
        <f aca="false">B9*B7-B6</f>
        <v>110000</v>
      </c>
      <c r="C10" s="6" t="s">
        <v>129</v>
      </c>
      <c r="D10" s="3"/>
      <c r="E10" s="3"/>
      <c r="F10" s="3"/>
      <c r="G10" s="3"/>
      <c r="H10" s="3"/>
    </row>
    <row r="11" customFormat="false" ht="15" hidden="false" customHeight="false" outlineLevel="0" collapsed="false">
      <c r="A11" s="11" t="s">
        <v>166</v>
      </c>
      <c r="B11" s="20" t="n">
        <f aca="false">B9-B14</f>
        <v>157142.857142857</v>
      </c>
      <c r="C11" s="6" t="s">
        <v>129</v>
      </c>
      <c r="D11" s="3"/>
      <c r="E11" s="3"/>
      <c r="F11" s="3"/>
      <c r="G11" s="3"/>
      <c r="H11" s="3"/>
    </row>
    <row r="12" customFormat="false" ht="15" hidden="false" customHeight="false" outlineLevel="0" collapsed="false">
      <c r="A12" s="3"/>
      <c r="B12" s="25"/>
      <c r="C12" s="3"/>
      <c r="D12" s="3"/>
      <c r="E12" s="3"/>
      <c r="F12" s="3"/>
      <c r="G12" s="3"/>
      <c r="H12" s="3"/>
    </row>
    <row r="13" customFormat="false" ht="22" hidden="false" customHeight="true" outlineLevel="0" collapsed="false">
      <c r="A13" s="4" t="s">
        <v>107</v>
      </c>
      <c r="B13" s="4"/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11" t="s">
        <v>167</v>
      </c>
      <c r="B14" s="20" t="n">
        <f aca="false">IF(B7=0,0,B6/B7)</f>
        <v>92857.1428571429</v>
      </c>
      <c r="C14" s="3"/>
      <c r="D14" s="3"/>
      <c r="E14" s="3"/>
      <c r="F14" s="3"/>
      <c r="G14" s="3"/>
      <c r="H14" s="3"/>
    </row>
    <row r="15" customFormat="false" ht="15" hidden="false" customHeight="false" outlineLevel="0" collapsed="false">
      <c r="A15" s="11" t="s">
        <v>168</v>
      </c>
      <c r="B15" s="20" t="n">
        <f aca="false">B14/12</f>
        <v>7738.09523809524</v>
      </c>
      <c r="C15" s="3"/>
      <c r="D15" s="3"/>
      <c r="E15" s="3"/>
      <c r="F15" s="3"/>
      <c r="G15" s="3"/>
      <c r="H15" s="3"/>
    </row>
    <row r="16" customFormat="false" ht="15" hidden="false" customHeight="false" outlineLevel="0" collapsed="false">
      <c r="A16" s="11" t="s">
        <v>169</v>
      </c>
      <c r="B16" s="26" t="n">
        <f aca="false">IF(B8=0,0,B14/B8)</f>
        <v>18.5714285714286</v>
      </c>
      <c r="C16" s="3"/>
      <c r="D16" s="3"/>
      <c r="E16" s="3"/>
      <c r="F16" s="3"/>
      <c r="G16" s="3"/>
      <c r="H16" s="3"/>
    </row>
    <row r="17" customFormat="false" ht="15" hidden="false" customHeight="false" outlineLevel="0" collapsed="false">
      <c r="A17" s="11" t="s">
        <v>170</v>
      </c>
      <c r="B17" s="26" t="n">
        <f aca="false">B16/12</f>
        <v>1.54761904761905</v>
      </c>
      <c r="C17" s="3"/>
      <c r="D17" s="3"/>
      <c r="E17" s="3"/>
      <c r="F17" s="3"/>
      <c r="G17" s="3"/>
      <c r="H17" s="3"/>
    </row>
    <row r="18" customFormat="false" ht="15" hidden="false" customHeight="false" outlineLevel="0" collapsed="false">
      <c r="A18" s="11" t="s">
        <v>171</v>
      </c>
      <c r="B18" s="20" t="n">
        <f aca="false">B9/12</f>
        <v>20833.3333333333</v>
      </c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4">
    <mergeCell ref="A1:H1"/>
    <mergeCell ref="A2:H2"/>
    <mergeCell ref="A4:H4"/>
    <mergeCell ref="A13:H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24"/>
    <col collapsed="false" customWidth="true" hidden="false" outlineLevel="0" max="7" min="6" style="0" width="22"/>
  </cols>
  <sheetData>
    <row r="1" customFormat="false" ht="28" hidden="false" customHeight="true" outlineLevel="0" collapsed="false">
      <c r="A1" s="1" t="s">
        <v>172</v>
      </c>
      <c r="B1" s="1"/>
      <c r="C1" s="1"/>
      <c r="D1" s="1"/>
      <c r="E1" s="1"/>
      <c r="F1" s="1"/>
      <c r="G1" s="1"/>
      <c r="H1" s="1"/>
    </row>
    <row r="2" customFormat="false" ht="32" hidden="false" customHeight="true" outlineLevel="0" collapsed="false">
      <c r="A2" s="2" t="s">
        <v>173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24" hidden="false" customHeight="true" outlineLevel="0" collapsed="false">
      <c r="A4" s="7" t="s">
        <v>174</v>
      </c>
      <c r="B4" s="7" t="s">
        <v>74</v>
      </c>
      <c r="C4" s="7" t="s">
        <v>131</v>
      </c>
      <c r="D4" s="7" t="s">
        <v>175</v>
      </c>
      <c r="E4" s="3"/>
      <c r="F4" s="27" t="s">
        <v>176</v>
      </c>
      <c r="G4" s="27" t="s">
        <v>62</v>
      </c>
      <c r="H4" s="3"/>
    </row>
    <row r="5" customFormat="false" ht="15" hidden="false" customHeight="false" outlineLevel="0" collapsed="false">
      <c r="A5" s="8" t="s">
        <v>99</v>
      </c>
      <c r="B5" s="20" t="n">
        <f aca="false">Gemeinkosten!B17</f>
        <v>65000</v>
      </c>
      <c r="C5" s="3"/>
      <c r="D5" s="6" t="s">
        <v>21</v>
      </c>
      <c r="E5" s="3"/>
      <c r="F5" s="6" t="s">
        <v>177</v>
      </c>
      <c r="G5" s="10" t="n">
        <f aca="false">'Break-Even'!B14*0.85</f>
        <v>78928.5714285714</v>
      </c>
      <c r="H5" s="3"/>
    </row>
    <row r="6" customFormat="false" ht="15" hidden="false" customHeight="false" outlineLevel="0" collapsed="false">
      <c r="A6" s="8" t="s">
        <v>97</v>
      </c>
      <c r="B6" s="20" t="n">
        <f aca="false">'Produktive Stunden'!B17</f>
        <v>1002</v>
      </c>
      <c r="C6" s="3"/>
      <c r="D6" s="6" t="s">
        <v>23</v>
      </c>
      <c r="E6" s="3"/>
      <c r="F6" s="6" t="s">
        <v>31</v>
      </c>
      <c r="G6" s="10" t="n">
        <f aca="false">'Break-Even'!B14</f>
        <v>92857.1428571429</v>
      </c>
      <c r="H6" s="3"/>
    </row>
    <row r="7" customFormat="false" ht="15" hidden="false" customHeight="false" outlineLevel="0" collapsed="false">
      <c r="A7" s="8" t="s">
        <v>113</v>
      </c>
      <c r="B7" s="20" t="n">
        <f aca="false">Stundenverrechnungssatz!B20</f>
        <v>144</v>
      </c>
      <c r="C7" s="3"/>
      <c r="D7" s="6" t="s">
        <v>25</v>
      </c>
      <c r="E7" s="3"/>
      <c r="F7" s="6" t="s">
        <v>178</v>
      </c>
      <c r="G7" s="10" t="n">
        <f aca="false">'Break-Even'!B9</f>
        <v>250000</v>
      </c>
      <c r="H7" s="3"/>
    </row>
    <row r="8" customFormat="false" ht="15" hidden="false" customHeight="false" outlineLevel="0" collapsed="false">
      <c r="A8" s="8" t="s">
        <v>130</v>
      </c>
      <c r="B8" s="14" t="n">
        <f aca="false">Deckungsbeitrag!B14</f>
        <v>0.7</v>
      </c>
      <c r="C8" s="3" t="str">
        <f aca="false">IF(B8&lt;Deckungsbeitrag!B18,"Kritisch",IF(B8&lt;Deckungsbeitrag!B17,"Beobachten","Gut"))</f>
        <v>Gut</v>
      </c>
      <c r="D8" s="6" t="s">
        <v>27</v>
      </c>
      <c r="E8" s="3"/>
      <c r="F8" s="6" t="s">
        <v>179</v>
      </c>
      <c r="G8" s="10" t="n">
        <f aca="false">'Break-Even'!B11</f>
        <v>157142.857142857</v>
      </c>
      <c r="H8" s="3"/>
    </row>
    <row r="9" customFormat="false" ht="15" hidden="false" customHeight="false" outlineLevel="0" collapsed="false">
      <c r="A9" s="8" t="s">
        <v>180</v>
      </c>
      <c r="B9" s="11" t="str">
        <f aca="false">Deckungsbeitrag!B19</f>
        <v>Gut</v>
      </c>
      <c r="C9" s="3"/>
      <c r="D9" s="6" t="s">
        <v>27</v>
      </c>
      <c r="E9" s="3"/>
      <c r="F9" s="3"/>
      <c r="G9" s="3"/>
      <c r="H9" s="3"/>
    </row>
    <row r="10" customFormat="false" ht="15" hidden="false" customHeight="false" outlineLevel="0" collapsed="false">
      <c r="A10" s="8" t="s">
        <v>151</v>
      </c>
      <c r="B10" s="20" t="n">
        <f aca="false">Preisuntergrenze!B13</f>
        <v>7390.41916167665</v>
      </c>
      <c r="C10" s="3"/>
      <c r="D10" s="6" t="s">
        <v>29</v>
      </c>
      <c r="E10" s="3"/>
      <c r="F10" s="3"/>
      <c r="G10" s="3"/>
      <c r="H10" s="3"/>
    </row>
    <row r="11" customFormat="false" ht="15" hidden="false" customHeight="false" outlineLevel="0" collapsed="false">
      <c r="A11" s="8" t="s">
        <v>181</v>
      </c>
      <c r="B11" s="20" t="n">
        <f aca="false">'Break-Even'!B14</f>
        <v>92857.1428571429</v>
      </c>
      <c r="C11" s="3"/>
      <c r="D11" s="6" t="s">
        <v>31</v>
      </c>
      <c r="E11" s="3"/>
      <c r="F11" s="3"/>
      <c r="G11" s="3"/>
      <c r="H11" s="3"/>
    </row>
    <row r="12" customFormat="false" ht="15" hidden="false" customHeight="false" outlineLevel="0" collapsed="false">
      <c r="A12" s="8" t="s">
        <v>182</v>
      </c>
      <c r="B12" s="26" t="n">
        <f aca="false">'Break-Even'!B16</f>
        <v>18.5714285714286</v>
      </c>
      <c r="C12" s="3"/>
      <c r="D12" s="6" t="s">
        <v>31</v>
      </c>
      <c r="E12" s="3"/>
      <c r="F12" s="3"/>
      <c r="G12" s="3"/>
      <c r="H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</row>
    <row r="15" customFormat="false" ht="22" hidden="false" customHeight="true" outlineLevel="0" collapsed="false">
      <c r="A15" s="4" t="s">
        <v>13</v>
      </c>
      <c r="B15" s="4"/>
      <c r="C15" s="4"/>
      <c r="D15" s="4"/>
      <c r="E15" s="3"/>
      <c r="F15" s="3"/>
      <c r="G15" s="3"/>
      <c r="H15" s="3"/>
    </row>
    <row r="16" customFormat="false" ht="15" hidden="false" customHeight="true" outlineLevel="0" collapsed="false">
      <c r="A16" s="28" t="s">
        <v>183</v>
      </c>
      <c r="B16" s="28"/>
      <c r="C16" s="28"/>
      <c r="D16" s="28"/>
      <c r="E16" s="3"/>
      <c r="F16" s="3"/>
      <c r="G16" s="3"/>
      <c r="H16" s="3"/>
    </row>
    <row r="17" customFormat="false" ht="15" hidden="false" customHeight="false" outlineLevel="0" collapsed="false">
      <c r="A17" s="28"/>
      <c r="B17" s="28"/>
      <c r="C17" s="28"/>
      <c r="D17" s="28"/>
      <c r="E17" s="3"/>
      <c r="F17" s="3"/>
      <c r="G17" s="3"/>
      <c r="H17" s="3"/>
    </row>
    <row r="18" customFormat="false" ht="15" hidden="false" customHeight="false" outlineLevel="0" collapsed="false">
      <c r="A18" s="28"/>
      <c r="B18" s="28"/>
      <c r="C18" s="28"/>
      <c r="D18" s="28"/>
      <c r="E18" s="3"/>
      <c r="F18" s="3"/>
      <c r="G18" s="3"/>
      <c r="H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  <row r="83" customFormat="false" ht="15" hidden="false" customHeight="false" outlineLevel="0" collapsed="false">
      <c r="A83" s="3"/>
      <c r="B83" s="3"/>
      <c r="C83" s="3"/>
      <c r="D83" s="3"/>
      <c r="E83" s="3"/>
      <c r="F83" s="3"/>
      <c r="G83" s="3"/>
      <c r="H83" s="3"/>
    </row>
    <row r="84" customFormat="false" ht="15" hidden="false" customHeight="false" outlineLevel="0" collapsed="false">
      <c r="A84" s="3"/>
      <c r="B84" s="3"/>
      <c r="C84" s="3"/>
      <c r="D84" s="3"/>
      <c r="E84" s="3"/>
      <c r="F84" s="3"/>
      <c r="G84" s="3"/>
      <c r="H84" s="3"/>
    </row>
    <row r="85" customFormat="false" ht="15" hidden="false" customHeight="false" outlineLevel="0" collapsed="false">
      <c r="A85" s="3"/>
      <c r="B85" s="3"/>
      <c r="C85" s="3"/>
      <c r="D85" s="3"/>
      <c r="E85" s="3"/>
      <c r="F85" s="3"/>
      <c r="G85" s="3"/>
      <c r="H85" s="3"/>
    </row>
    <row r="86" customFormat="false" ht="15" hidden="false" customHeight="false" outlineLevel="0" collapsed="false">
      <c r="A86" s="3"/>
      <c r="B86" s="3"/>
      <c r="C86" s="3"/>
      <c r="D86" s="3"/>
      <c r="E86" s="3"/>
      <c r="F86" s="3"/>
      <c r="G86" s="3"/>
      <c r="H86" s="3"/>
    </row>
    <row r="87" customFormat="false" ht="15" hidden="false" customHeight="false" outlineLevel="0" collapsed="false">
      <c r="A87" s="3"/>
      <c r="B87" s="3"/>
      <c r="C87" s="3"/>
      <c r="D87" s="3"/>
      <c r="E87" s="3"/>
      <c r="F87" s="3"/>
      <c r="G87" s="3"/>
      <c r="H87" s="3"/>
    </row>
    <row r="88" customFormat="false" ht="15" hidden="false" customHeight="false" outlineLevel="0" collapsed="false">
      <c r="A88" s="3"/>
      <c r="B88" s="3"/>
      <c r="C88" s="3"/>
      <c r="D88" s="3"/>
      <c r="E88" s="3"/>
      <c r="F88" s="3"/>
      <c r="G88" s="3"/>
      <c r="H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</row>
    <row r="90" customFormat="false" ht="15" hidden="false" customHeight="false" outlineLevel="0" collapsed="false">
      <c r="A90" s="3"/>
      <c r="B90" s="3"/>
      <c r="C90" s="3"/>
      <c r="D90" s="3"/>
      <c r="E90" s="3"/>
      <c r="F90" s="3"/>
      <c r="G90" s="3"/>
      <c r="H90" s="3"/>
    </row>
    <row r="91" customFormat="false" ht="15" hidden="false" customHeight="false" outlineLevel="0" collapsed="false">
      <c r="A91" s="3"/>
      <c r="B91" s="3"/>
      <c r="C91" s="3"/>
      <c r="D91" s="3"/>
      <c r="E91" s="3"/>
      <c r="F91" s="3"/>
      <c r="G91" s="3"/>
      <c r="H91" s="3"/>
    </row>
    <row r="92" customFormat="false" ht="15" hidden="false" customHeight="false" outlineLevel="0" collapsed="false">
      <c r="A92" s="3"/>
      <c r="B92" s="3"/>
      <c r="C92" s="3"/>
      <c r="D92" s="3"/>
      <c r="E92" s="3"/>
      <c r="F92" s="3"/>
      <c r="G92" s="3"/>
      <c r="H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</row>
    <row r="94" customFormat="false" ht="15" hidden="false" customHeight="false" outlineLevel="0" collapsed="false">
      <c r="A94" s="3"/>
      <c r="B94" s="3"/>
      <c r="C94" s="3"/>
      <c r="D94" s="3"/>
      <c r="E94" s="3"/>
      <c r="F94" s="3"/>
      <c r="G94" s="3"/>
      <c r="H94" s="3"/>
    </row>
    <row r="95" customFormat="false" ht="15" hidden="false" customHeight="false" outlineLevel="0" collapsed="false">
      <c r="A95" s="3"/>
      <c r="B95" s="3"/>
      <c r="C95" s="3"/>
      <c r="D95" s="3"/>
      <c r="E95" s="3"/>
      <c r="F95" s="3"/>
      <c r="G95" s="3"/>
      <c r="H95" s="3"/>
    </row>
    <row r="96" customFormat="false" ht="15" hidden="false" customHeight="false" outlineLevel="0" collapsed="false">
      <c r="A96" s="3"/>
      <c r="B96" s="3"/>
      <c r="C96" s="3"/>
      <c r="D96" s="3"/>
      <c r="E96" s="3"/>
      <c r="F96" s="3"/>
      <c r="G96" s="3"/>
      <c r="H96" s="3"/>
    </row>
    <row r="97" customFormat="false" ht="15" hidden="false" customHeight="false" outlineLevel="0" collapsed="false">
      <c r="A97" s="3"/>
      <c r="B97" s="3"/>
      <c r="C97" s="3"/>
      <c r="D97" s="3"/>
      <c r="E97" s="3"/>
      <c r="F97" s="3"/>
      <c r="G97" s="3"/>
      <c r="H97" s="3"/>
    </row>
    <row r="98" customFormat="false" ht="15" hidden="false" customHeight="false" outlineLevel="0" collapsed="false">
      <c r="A98" s="3"/>
      <c r="B98" s="3"/>
      <c r="C98" s="3"/>
      <c r="D98" s="3"/>
      <c r="E98" s="3"/>
      <c r="F98" s="3"/>
      <c r="G98" s="3"/>
      <c r="H98" s="3"/>
    </row>
    <row r="99" customFormat="false" ht="15" hidden="false" customHeight="false" outlineLevel="0" collapsed="false">
      <c r="A99" s="3"/>
      <c r="B99" s="3"/>
      <c r="C99" s="3"/>
      <c r="D99" s="3"/>
      <c r="E99" s="3"/>
      <c r="F99" s="3"/>
      <c r="G99" s="3"/>
      <c r="H99" s="3"/>
    </row>
    <row r="100" customFormat="false" ht="1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</row>
  </sheetData>
  <mergeCells count="4">
    <mergeCell ref="A1:H1"/>
    <mergeCell ref="A2:H2"/>
    <mergeCell ref="A15:D15"/>
    <mergeCell ref="A16:D18"/>
  </mergeCells>
  <conditionalFormatting sqref="C8">
    <cfRule type="expression" priority="2" aboveAverage="0" equalAverage="0" bottom="0" percent="0" rank="0" text="" dxfId="7">
      <formula>C8="Kritisch"</formula>
    </cfRule>
    <cfRule type="expression" priority="3" aboveAverage="0" equalAverage="0" bottom="0" percent="0" rank="0" text="" dxfId="8">
      <formula>C8="Beobachten"</formula>
    </cfRule>
    <cfRule type="expression" priority="4" aboveAverage="0" equalAverage="0" bottom="0" percent="0" rank="0" text="" dxfId="9">
      <formula>C8="Gut"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2026-06-25T19:58:51Z</dcterms:modified>
  <cp:revision>1</cp:revision>
  <dc:subject/>
  <dc:title/>
</cp:coreProperties>
</file>